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225"/>
  <workbookPr date1904="1" showInkAnnotation="0" autoCompressPictures="0"/>
  <bookViews>
    <workbookView xWindow="2400" yWindow="-80" windowWidth="17680" windowHeight="18120" tabRatio="500" activeTab="1"/>
  </bookViews>
  <sheets>
    <sheet name="Macro Generator" sheetId="2" r:id="rId1"/>
    <sheet name="FFMI Calc" sheetId="3" r:id="rId2"/>
  </sheets>
  <externalReferences>
    <externalReference r:id="rId3"/>
    <externalReference r:id="rId4"/>
    <externalReference r:id="rId5"/>
    <externalReference r:id="rId6"/>
    <externalReference r:id="rId7"/>
  </externalReferences>
  <definedNames>
    <definedName name="_BFP2">OFFSET('[1]Body Fat Percent Chart'!$G$8,0,0,COUNTA('[1]Body Fat Percent Chart'!$G:$G)-1,1)</definedName>
    <definedName name="BenchPress">OFFSET('[2]Spring Poundage Chart'!$D$4,0,0,COUNTA('[2]Spring Poundage Chart'!$D$4:$D$15))</definedName>
    <definedName name="BentRow">OFFSET('[2]Spring Poundage Chart'!$C$4,0,0,COUNTA('[2]Spring Poundage Chart'!$C$4:$C$15))</definedName>
    <definedName name="BFP">OFFSET([2]BodyCompositionChart!$E$2,0,0,COUNTA([2]BodyCompositionChart!$E:$E)-1)</definedName>
    <definedName name="BFPValue">OFFSET('[1]Body Fat Chart'!$G$8,0,0,COUNTA('[1]Body Fat Chart'!$G:$G)-1,1)</definedName>
    <definedName name="BodyFat">OFFSET([2]BodyCompositionChart!$C$2,0,0,COUNTA([2]BodyCompositionChart!$C:$C)-1)</definedName>
    <definedName name="BodyFatPercent">'[3]Skinfold Worksheet'!$C$29:$C$29</definedName>
    <definedName name="Calories">'[1]Pecan nuts'!$D$17</definedName>
    <definedName name="Carbs">'[1]Pecan nuts'!$D$20</definedName>
    <definedName name="ChainSetup">'[4]Chain Full Squats'!$D$57:$J$62</definedName>
    <definedName name="ChartData">#REF!</definedName>
    <definedName name="Constant">'[1]Body Fat Percent Chart'!$AM$20</definedName>
    <definedName name="Date">OFFSET([2]BodyCompositionChart!$A$2,0, 0,COUNTA([2]BodyCompositionChart!$A:$A)-1)</definedName>
    <definedName name="DateValue">OFFSET('[1]Body Fat Chart'!$F$8,0,0,COUNTA('[1]Body Fat Chart'!$F:$F)-1,1)</definedName>
    <definedName name="Fats">'[1]Pecan nuts'!$D$19</definedName>
    <definedName name="FemaleSites">'[3]Skinfold Worksheet'!$C$22:$C$24</definedName>
    <definedName name="HandFull">'[1]Pecan nuts'!$F$15</definedName>
    <definedName name="InitialDate">'[1]Body Fat Percent Chart'!$AI$13</definedName>
    <definedName name="Lean_Mass">OFFSET('[1]Body Fat Chart'!$I$8,0,0,COUNTA('[1]Body Fat Chart'!$I:$I)-1,1)</definedName>
    <definedName name="LeanMass">OFFSET([2]BodyCompositionChart!$B$2,0,0,COUNTA([2]BodyCompositionChart!$B:$B)-1)</definedName>
    <definedName name="MaleSites">'[3]Skinfold Worksheet'!$C$15:$C$17</definedName>
    <definedName name="Name">'[3]Skinfold Worksheet'!$B$6:$D$6</definedName>
    <definedName name="NotesDays">#REF!</definedName>
    <definedName name="OneArmRow">OFFSET('[2]Spring Poundage Chart'!$E$4,0,0,COUNTA('[2]Spring Poundage Chart'!$E$4:$E$15))</definedName>
    <definedName name="Ounce">'[1]Pecan nuts'!$D$15</definedName>
    <definedName name="Protein">'[1]Pecan nuts'!$D$21</definedName>
    <definedName name="ProteinIntake">#REF!</definedName>
    <definedName name="SafeLevel">#REF!</definedName>
    <definedName name="Selected">'[4]Chain Full Squats'!$D$67</definedName>
    <definedName name="Squat">OFFSET('[2]Spring Poundage Chart'!$B$4,0,0,COUNTA('[2]Spring Poundage Chart'!$B$4:$B$15))</definedName>
    <definedName name="TargetDate">'[1]Body Fat Percent Chart'!$Q$42</definedName>
    <definedName name="testv">OFFSET(Reverse Row [5]Data!$A$4,,,COUNTA(Reverse Row [5]Data!$A:$A))</definedName>
    <definedName name="TheDays">#REF!</definedName>
    <definedName name="TheDays2">#REF!</definedName>
    <definedName name="TotalFemale">'[3]Skinfold Worksheet'!$C$25:$C$25</definedName>
    <definedName name="TotalMale">'[3]Skinfold Worksheet'!$C$18:$C$18</definedName>
    <definedName name="Week">OFFSET('[2]Spring Poundage Chart'!$A$4,0,0,COUNTA('[2]Spring Poundage Chart'!$A$4:$A$15))</definedName>
    <definedName name="WeeklyLossRate">'[1]Body Fat Percent Chart'!$AM$15</definedName>
    <definedName name="Weight">OFFSET([2]BodyCompositionChart!$D$2,0,0,COUNTA([2]BodyCompositionChart!$D:$D)-1)</definedName>
    <definedName name="WeightInput">#REF!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7" i="2" l="1"/>
  <c r="F7" i="2"/>
  <c r="G7" i="2"/>
  <c r="H7" i="2"/>
  <c r="D10" i="2"/>
  <c r="F10" i="2"/>
  <c r="G10" i="2"/>
  <c r="H10" i="2"/>
  <c r="B16" i="2"/>
  <c r="C16" i="2"/>
  <c r="B18" i="2"/>
  <c r="C18" i="2"/>
  <c r="C17" i="2"/>
  <c r="B17" i="2"/>
  <c r="D17" i="2"/>
  <c r="A14" i="3"/>
  <c r="B14" i="3"/>
  <c r="C14" i="3"/>
  <c r="D14" i="3"/>
  <c r="E14" i="3"/>
  <c r="F14" i="3"/>
  <c r="B17" i="3"/>
  <c r="A17" i="3"/>
  <c r="D17" i="3"/>
  <c r="C17" i="3"/>
  <c r="F17" i="3"/>
  <c r="E17" i="3"/>
  <c r="H17" i="3"/>
  <c r="G17" i="3"/>
  <c r="B20" i="3"/>
  <c r="A20" i="3"/>
  <c r="F19" i="3"/>
  <c r="C20" i="3"/>
  <c r="D20" i="3"/>
</calcChain>
</file>

<file path=xl/sharedStrings.xml><?xml version="1.0" encoding="utf-8"?>
<sst xmlns="http://schemas.openxmlformats.org/spreadsheetml/2006/main" count="75" uniqueCount="65">
  <si>
    <t>2. Your Fat Free Mass Index (FFMI) - a measure of how much muscle you carry in relation to your frame.</t>
    <phoneticPr fontId="2" type="noConversion"/>
  </si>
  <si>
    <t>3. Your projected maximum bodyweights at 8%, 10%, 12% and 14% bodyfat.</t>
    <phoneticPr fontId="2" type="noConversion"/>
  </si>
  <si>
    <t>% of projected genetic potential achieved</t>
    <phoneticPr fontId="2" type="noConversion"/>
  </si>
  <si>
    <t>Basic Information</t>
    <phoneticPr fontId="2" type="noConversion"/>
  </si>
  <si>
    <t>8% (lbs)</t>
    <phoneticPr fontId="2" type="noConversion"/>
  </si>
  <si>
    <t>8% (kg)</t>
    <phoneticPr fontId="2" type="noConversion"/>
  </si>
  <si>
    <t>10% (lbs)</t>
    <phoneticPr fontId="2" type="noConversion"/>
  </si>
  <si>
    <t>10% (kg)</t>
    <phoneticPr fontId="2" type="noConversion"/>
  </si>
  <si>
    <t>12% (lbs)</t>
    <phoneticPr fontId="2" type="noConversion"/>
  </si>
  <si>
    <t xml:space="preserve">12% (kg) </t>
    <phoneticPr fontId="2" type="noConversion"/>
  </si>
  <si>
    <t>14% (lbs)</t>
    <phoneticPr fontId="2" type="noConversion"/>
  </si>
  <si>
    <t>14% kg)</t>
    <phoneticPr fontId="2" type="noConversion"/>
  </si>
  <si>
    <t>lbs</t>
    <phoneticPr fontId="2" type="noConversion"/>
  </si>
  <si>
    <t>kg</t>
    <phoneticPr fontId="2" type="noConversion"/>
  </si>
  <si>
    <t>Bodyweight (kg)</t>
    <phoneticPr fontId="2" type="noConversion"/>
  </si>
  <si>
    <t>Fat Free Body Mass (lbs)</t>
    <phoneticPr fontId="2" type="noConversion"/>
  </si>
  <si>
    <t>Fat Free Body mass (kg)</t>
    <phoneticPr fontId="2" type="noConversion"/>
  </si>
  <si>
    <t>Maximum projected LBM</t>
    <phoneticPr fontId="2" type="noConversion"/>
  </si>
  <si>
    <t>Maximum LBM left to gain</t>
    <phoneticPr fontId="2" type="noConversion"/>
  </si>
  <si>
    <t>Max Projected FFMI</t>
    <phoneticPr fontId="2" type="noConversion"/>
  </si>
  <si>
    <t>Calculate your Muscular Potential</t>
    <phoneticPr fontId="2" type="noConversion"/>
  </si>
  <si>
    <t>Predicted maximum bodyweights at various body fat %</t>
    <phoneticPr fontId="2" type="noConversion"/>
  </si>
  <si>
    <t>Males</t>
  </si>
  <si>
    <t>Height (Inches)</t>
  </si>
  <si>
    <t>Age</t>
  </si>
  <si>
    <t>BMR</t>
  </si>
  <si>
    <t>Activity Factor</t>
  </si>
  <si>
    <t>Maint. Cals</t>
  </si>
  <si>
    <t>Weight Loss</t>
  </si>
  <si>
    <t>Weight Gain</t>
  </si>
  <si>
    <t>Target Calories (From Above)</t>
  </si>
  <si>
    <t>Activity Factors:</t>
  </si>
  <si>
    <t>1.2=Sedentary (Little or no exercise)</t>
  </si>
  <si>
    <t>Macronutrients</t>
  </si>
  <si>
    <t>Grams</t>
  </si>
  <si>
    <t>Calories</t>
  </si>
  <si>
    <t>gm/lb</t>
  </si>
  <si>
    <t>1.375=Lightly Active (Light exercise or sports 1-3 days a week)</t>
  </si>
  <si>
    <t>Protein</t>
  </si>
  <si>
    <t>1.55=Moderately Active (Moderate exercise or sports 3-5 days a week)</t>
  </si>
  <si>
    <t>Carbs</t>
  </si>
  <si>
    <t>1.725=Very Active (Hard exercise or sports 6-7 days a week)</t>
  </si>
  <si>
    <t>Fat</t>
  </si>
  <si>
    <t>1.9=Extremely Active (Hard daily exercise + physical job or 2-a-day training)</t>
  </si>
  <si>
    <t>*note: this is a good research-based starting point for your macros that will work for the vast majority. Based on your progress, have them adjusted by your coach on a weekly or bi-weekly basis.</t>
  </si>
  <si>
    <t>Height (in)</t>
  </si>
  <si>
    <t>Height (m)</t>
  </si>
  <si>
    <t>Body fat %</t>
  </si>
  <si>
    <t>Bodyweight (lbs)</t>
  </si>
  <si>
    <t>FFMI</t>
  </si>
  <si>
    <t>Starting  Macro  Generator</t>
    <phoneticPr fontId="2" type="noConversion"/>
  </si>
  <si>
    <t>1. Your baseline macronutrient and calorie intakes for your body composition goal.</t>
    <phoneticPr fontId="2" type="noConversion"/>
  </si>
  <si>
    <t>Use this form to calculate:</t>
    <phoneticPr fontId="2" type="noConversion"/>
  </si>
  <si>
    <t>*Fill in the yellow boxes only*</t>
    <phoneticPr fontId="2" type="noConversion"/>
  </si>
  <si>
    <t>Weight (Lbs)</t>
    <phoneticPr fontId="2" type="noConversion"/>
  </si>
  <si>
    <t>Females</t>
    <phoneticPr fontId="2" type="noConversion"/>
  </si>
  <si>
    <t>Your daily macro ranges may vary plus or minus ~10 grams of each macronutrient. For example, if your goal is 180 grams of protein, that gives you some wiggle room to be from 170 to 190 grams daily. Enter these values into a macro counting app such as MyFitnessPal.</t>
    <phoneticPr fontId="2" type="noConversion"/>
  </si>
  <si>
    <t>Instructions: Enter your height, weight, age and the number (Activity factor) between 1.2 and 1.9 that best corresponds to your activity level. Fill in the yellow boxes only.</t>
    <phoneticPr fontId="2" type="noConversion"/>
  </si>
  <si>
    <t xml:space="preserve">6. The percentage of your predicted maximum genetic potential you are currently at. </t>
    <phoneticPr fontId="2" type="noConversion"/>
  </si>
  <si>
    <t>Adjusted FFMI</t>
    <phoneticPr fontId="2" type="noConversion"/>
  </si>
  <si>
    <t xml:space="preserve">Troubleshooting: If your calculations place you over the estimated genetic maximum potentials, you likely under estimated your body fat percentage or over estimated your height. Be honest with yourself - for example,  if you're 5'10" and don't have a clear cut six pack, don't write 6 feet and 8% body fat, or your results won't match up. FFMI over 25 may be possible naturally with a bodyfat significantly higher than those listed here. </t>
  </si>
  <si>
    <t>1. Your current lean body mass (LBM), also called fat-free mass (FFM).</t>
  </si>
  <si>
    <t>Use this form to calculate:</t>
  </si>
  <si>
    <t xml:space="preserve">4. Your projected maximum lean (fat free) body mass. </t>
  </si>
  <si>
    <t>5. How much lean body mass you could still potentially gain.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</si>
</sst>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0.0%"/>
    <numFmt numFmtId="173" formatCode="0.0"/>
  </numFmts>
  <fonts count="46" x14ac:knownFonts="1">
    <font>
      <sz val="10"/>
      <name val="Verdana"/>
    </font>
    <font>
      <sz val="10"/>
      <name val="Verdana"/>
    </font>
    <font>
      <sz val="8"/>
      <name val="Verdana"/>
    </font>
    <font>
      <sz val="9"/>
      <name val="Copperplate Gothic Bold"/>
    </font>
    <font>
      <sz val="10"/>
      <name val="Copperplate Gothic Bold"/>
    </font>
    <font>
      <sz val="9"/>
      <name val="Cambria"/>
    </font>
    <font>
      <sz val="10"/>
      <name val="Cambria"/>
    </font>
    <font>
      <sz val="12"/>
      <color indexed="50"/>
      <name val="Copperplate Gothic Bold"/>
    </font>
    <font>
      <sz val="10"/>
      <color indexed="50"/>
      <name val="Gunplay-Regular"/>
    </font>
    <font>
      <sz val="9"/>
      <color indexed="9"/>
      <name val="Cambria"/>
    </font>
    <font>
      <sz val="10"/>
      <name val="Copperplate Gothic Light"/>
    </font>
    <font>
      <sz val="6"/>
      <name val="Verdana"/>
    </font>
    <font>
      <b/>
      <sz val="10"/>
      <name val="Arial"/>
      <family val="2"/>
    </font>
    <font>
      <sz val="10"/>
      <color indexed="51"/>
      <name val="Copperplate Gothic Light"/>
    </font>
    <font>
      <sz val="9"/>
      <name val="Verdana"/>
    </font>
    <font>
      <sz val="13"/>
      <name val="Verdana"/>
    </font>
    <font>
      <sz val="9"/>
      <color indexed="8"/>
      <name val="Copperplate Gothic Light"/>
    </font>
    <font>
      <sz val="9"/>
      <name val="Copperplate Gothic Light"/>
    </font>
    <font>
      <b/>
      <sz val="9"/>
      <name val="Copperplate Gothic Light"/>
    </font>
    <font>
      <sz val="9"/>
      <color indexed="10"/>
      <name val="Copperplate Gothic Light"/>
    </font>
    <font>
      <sz val="8"/>
      <name val="Copperplate Gothic Light"/>
    </font>
    <font>
      <sz val="11"/>
      <color indexed="8"/>
      <name val="Calibri"/>
      <family val="2"/>
    </font>
    <font>
      <sz val="11"/>
      <color indexed="12"/>
      <name val="Calibri"/>
    </font>
    <font>
      <sz val="9"/>
      <color indexed="9"/>
      <name val="Copperplate Gothic Light"/>
    </font>
    <font>
      <sz val="12"/>
      <color indexed="10"/>
      <name val="Copperplate Gothic Light"/>
    </font>
    <font>
      <sz val="10"/>
      <name val="Verdana"/>
    </font>
    <font>
      <sz val="10"/>
      <color indexed="9"/>
      <name val="Copperplate Gothic Light"/>
    </font>
    <font>
      <sz val="10"/>
      <color indexed="8"/>
      <name val="Calibri"/>
      <family val="2"/>
    </font>
    <font>
      <sz val="10"/>
      <name val="Verdana"/>
    </font>
    <font>
      <sz val="10"/>
      <color indexed="12"/>
      <name val="Calibri"/>
    </font>
    <font>
      <sz val="10"/>
      <color indexed="50"/>
      <name val="Copperplate Gothic Bold"/>
    </font>
    <font>
      <sz val="10"/>
      <name val="Verdana"/>
    </font>
    <font>
      <b/>
      <sz val="8"/>
      <name val="Copperplate Gothic Light"/>
    </font>
    <font>
      <b/>
      <sz val="9"/>
      <color indexed="8"/>
      <name val="Copperplate Gothic Light"/>
    </font>
    <font>
      <b/>
      <sz val="9"/>
      <color indexed="48"/>
      <name val="Copperplate Gothic Light"/>
    </font>
    <font>
      <sz val="9"/>
      <name val="Avenir Medium"/>
    </font>
    <font>
      <sz val="10"/>
      <name val="Avenir Medium"/>
    </font>
    <font>
      <sz val="12"/>
      <color indexed="9"/>
      <name val="Avenir Medium"/>
    </font>
    <font>
      <sz val="12"/>
      <name val="Avenir Medium"/>
    </font>
    <font>
      <sz val="10"/>
      <color indexed="9"/>
      <name val="Avenir Medium"/>
    </font>
    <font>
      <sz val="10"/>
      <color indexed="8"/>
      <name val="Avenir Medium"/>
    </font>
    <font>
      <sz val="11"/>
      <color indexed="9"/>
      <name val="Avenir Medium"/>
    </font>
    <font>
      <b/>
      <sz val="12"/>
      <name val="Avenir Medium"/>
    </font>
    <font>
      <sz val="9"/>
      <color indexed="10"/>
      <name val="Avenir Medium"/>
    </font>
    <font>
      <sz val="10"/>
      <color indexed="48"/>
      <name val="Avenir Medium"/>
    </font>
    <font>
      <sz val="14"/>
      <color indexed="48"/>
      <name val="Avenir Medium"/>
    </font>
  </fonts>
  <fills count="7">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indexed="8"/>
        <bgColor indexed="64"/>
      </patternFill>
    </fill>
    <fill>
      <patternFill patternType="solid">
        <fgColor indexed="47"/>
        <bgColor indexed="64"/>
      </patternFill>
    </fill>
    <fill>
      <patternFill patternType="solid">
        <fgColor indexed="51"/>
        <bgColor indexed="64"/>
      </patternFill>
    </fill>
  </fills>
  <borders count="45">
    <border>
      <left/>
      <right/>
      <top/>
      <bottom/>
      <diagonal/>
    </border>
    <border>
      <left/>
      <right style="thick">
        <color indexed="8"/>
      </right>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bottom/>
      <diagonal/>
    </border>
    <border>
      <left style="thin">
        <color auto="1"/>
      </left>
      <right/>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indexed="8"/>
      </right>
      <top/>
      <bottom style="medium">
        <color indexed="8"/>
      </bottom>
      <diagonal/>
    </border>
    <border>
      <left/>
      <right style="thick">
        <color indexed="8"/>
      </right>
      <top/>
      <bottom style="medium">
        <color indexed="8"/>
      </bottom>
      <diagonal/>
    </border>
    <border>
      <left style="medium">
        <color auto="1"/>
      </left>
      <right/>
      <top/>
      <bottom style="medium">
        <color indexed="8"/>
      </bottom>
      <diagonal/>
    </border>
    <border>
      <left/>
      <right/>
      <top/>
      <bottom style="medium">
        <color indexed="8"/>
      </bottom>
      <diagonal/>
    </border>
    <border>
      <left/>
      <right style="medium">
        <color auto="1"/>
      </right>
      <top/>
      <bottom style="medium">
        <color indexed="8"/>
      </bottom>
      <diagonal/>
    </border>
    <border>
      <left style="medium">
        <color auto="1"/>
      </left>
      <right style="medium">
        <color indexed="8"/>
      </right>
      <top/>
      <bottom/>
      <diagonal/>
    </border>
    <border>
      <left/>
      <right style="medium">
        <color indexed="8"/>
      </right>
      <top/>
      <bottom/>
      <diagonal/>
    </border>
    <border>
      <left style="medium">
        <color auto="1"/>
      </left>
      <right style="medium">
        <color indexed="8"/>
      </right>
      <top/>
      <bottom style="medium">
        <color indexed="8"/>
      </bottom>
      <diagonal/>
    </border>
    <border>
      <left/>
      <right/>
      <top style="thin">
        <color auto="1"/>
      </top>
      <bottom style="thin">
        <color auto="1"/>
      </bottom>
      <diagonal/>
    </border>
    <border>
      <left/>
      <right style="medium">
        <color auto="1"/>
      </right>
      <top style="thin">
        <color auto="1"/>
      </top>
      <bottom style="thin">
        <color auto="1"/>
      </bottom>
      <diagonal/>
    </border>
    <border>
      <left style="thick">
        <color indexed="8"/>
      </left>
      <right/>
      <top/>
      <bottom/>
      <diagonal/>
    </border>
    <border>
      <left style="thick">
        <color indexed="8"/>
      </left>
      <right/>
      <top/>
      <bottom style="medium">
        <color indexed="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thick">
        <color indexed="8"/>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s>
  <cellStyleXfs count="1">
    <xf numFmtId="0" fontId="0" fillId="0" borderId="0"/>
  </cellStyleXfs>
  <cellXfs count="181">
    <xf numFmtId="0" fontId="0" fillId="0" borderId="0" xfId="0"/>
    <xf numFmtId="0" fontId="0" fillId="0" borderId="0" xfId="0" applyFill="1" applyBorder="1"/>
    <xf numFmtId="0" fontId="3" fillId="0" borderId="0" xfId="0" applyFont="1"/>
    <xf numFmtId="0" fontId="4" fillId="0" borderId="0" xfId="0" applyFont="1"/>
    <xf numFmtId="0" fontId="5" fillId="0" borderId="0" xfId="0" applyFont="1" applyFill="1" applyBorder="1"/>
    <xf numFmtId="0" fontId="5" fillId="0" borderId="0" xfId="0" applyFont="1" applyFill="1" applyBorder="1" applyAlignment="1"/>
    <xf numFmtId="14" fontId="3" fillId="0" borderId="0" xfId="0" applyNumberFormat="1" applyFont="1" applyFill="1" applyBorder="1" applyAlignment="1"/>
    <xf numFmtId="0" fontId="0" fillId="0" borderId="0" xfId="0" applyFill="1" applyBorder="1" applyAlignment="1"/>
    <xf numFmtId="20" fontId="3" fillId="0" borderId="0" xfId="0" applyNumberFormat="1" applyFont="1" applyFill="1" applyBorder="1" applyAlignment="1"/>
    <xf numFmtId="0" fontId="6" fillId="0" borderId="0" xfId="0" applyFont="1" applyFill="1" applyBorder="1" applyAlignment="1"/>
    <xf numFmtId="0" fontId="3" fillId="0" borderId="0" xfId="0" applyFont="1" applyFill="1" applyBorder="1" applyAlignment="1"/>
    <xf numFmtId="0" fontId="7" fillId="0" borderId="0" xfId="0" applyFont="1" applyFill="1" applyBorder="1"/>
    <xf numFmtId="0" fontId="7" fillId="0" borderId="0" xfId="0" applyFont="1" applyFill="1" applyBorder="1" applyAlignment="1"/>
    <xf numFmtId="0" fontId="8" fillId="0" borderId="0" xfId="0" applyFont="1" applyFill="1" applyBorder="1" applyAlignment="1"/>
    <xf numFmtId="0" fontId="8" fillId="0" borderId="0" xfId="0" applyFont="1" applyFill="1" applyBorder="1" applyAlignment="1">
      <alignment horizontal="center"/>
    </xf>
    <xf numFmtId="0" fontId="1" fillId="0" borderId="0" xfId="0" applyFont="1" applyFill="1" applyBorder="1"/>
    <xf numFmtId="0" fontId="9" fillId="0" borderId="0" xfId="0" applyFont="1" applyFill="1" applyBorder="1" applyAlignment="1"/>
    <xf numFmtId="0" fontId="6" fillId="0" borderId="0" xfId="0" applyFont="1" applyFill="1" applyBorder="1"/>
    <xf numFmtId="20" fontId="3" fillId="0" borderId="0" xfId="0" applyNumberFormat="1"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left" vertical="center"/>
    </xf>
    <xf numFmtId="0" fontId="2" fillId="0" borderId="0" xfId="0" applyFont="1"/>
    <xf numFmtId="0" fontId="2" fillId="0" borderId="0" xfId="0" applyFont="1" applyFill="1" applyBorder="1" applyAlignment="1"/>
    <xf numFmtId="0" fontId="3" fillId="2" borderId="0" xfId="0" applyFont="1" applyFill="1"/>
    <xf numFmtId="0" fontId="4" fillId="2" borderId="0" xfId="0" applyFont="1" applyFill="1"/>
    <xf numFmtId="0" fontId="0" fillId="2" borderId="0" xfId="0" applyFill="1"/>
    <xf numFmtId="0" fontId="11" fillId="0" borderId="0" xfId="0" applyFont="1"/>
    <xf numFmtId="0" fontId="11" fillId="0" borderId="0" xfId="0" applyFont="1" applyFill="1" applyBorder="1" applyAlignment="1"/>
    <xf numFmtId="0" fontId="12" fillId="0" borderId="0" xfId="0" applyFont="1"/>
    <xf numFmtId="0" fontId="1" fillId="0" borderId="0" xfId="0" applyFont="1" applyFill="1" applyBorder="1" applyAlignment="1"/>
    <xf numFmtId="0" fontId="10" fillId="2" borderId="0" xfId="0" applyFont="1" applyFill="1" applyBorder="1"/>
    <xf numFmtId="0" fontId="13" fillId="3" borderId="0" xfId="0" applyFont="1" applyFill="1" applyBorder="1" applyAlignment="1">
      <alignment horizontal="center"/>
    </xf>
    <xf numFmtId="0" fontId="5" fillId="0" borderId="0" xfId="0" applyFont="1"/>
    <xf numFmtId="0" fontId="5" fillId="2" borderId="0" xfId="0" applyFont="1" applyFill="1"/>
    <xf numFmtId="0" fontId="21" fillId="2" borderId="0" xfId="0" applyFont="1" applyFill="1"/>
    <xf numFmtId="0" fontId="14" fillId="4" borderId="0"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0" fillId="0" borderId="0" xfId="0" applyFill="1"/>
    <xf numFmtId="0" fontId="4" fillId="0" borderId="0" xfId="0" applyFont="1" applyFill="1"/>
    <xf numFmtId="0" fontId="3" fillId="0" borderId="0" xfId="0" applyFont="1" applyFill="1"/>
    <xf numFmtId="0" fontId="10" fillId="0" borderId="0" xfId="0" applyFont="1" applyFill="1" applyBorder="1"/>
    <xf numFmtId="0" fontId="5" fillId="0" borderId="0" xfId="0" applyFont="1" applyFill="1"/>
    <xf numFmtId="0" fontId="21" fillId="0" borderId="0" xfId="0" applyFont="1" applyFill="1"/>
    <xf numFmtId="2" fontId="21" fillId="0" borderId="0" xfId="0" applyNumberFormat="1" applyFont="1" applyFill="1"/>
    <xf numFmtId="2" fontId="22" fillId="0" borderId="0" xfId="0" applyNumberFormat="1" applyFont="1" applyFill="1"/>
    <xf numFmtId="0" fontId="21" fillId="0" borderId="0" xfId="0" applyFont="1" applyFill="1" applyAlignment="1">
      <alignment horizontal="right"/>
    </xf>
    <xf numFmtId="172" fontId="21" fillId="0" borderId="0" xfId="0" applyNumberFormat="1" applyFont="1" applyFill="1"/>
    <xf numFmtId="173" fontId="21" fillId="0" borderId="0" xfId="0" applyNumberFormat="1" applyFont="1" applyFill="1"/>
    <xf numFmtId="0" fontId="14" fillId="2" borderId="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5" fillId="2" borderId="0" xfId="0" applyFont="1" applyFill="1"/>
    <xf numFmtId="0" fontId="25" fillId="0" borderId="0" xfId="0" applyFont="1"/>
    <xf numFmtId="0" fontId="4" fillId="0" borderId="0" xfId="0" applyFont="1" applyFill="1" applyBorder="1" applyAlignment="1">
      <alignment horizontal="left"/>
    </xf>
    <xf numFmtId="0" fontId="25" fillId="0" borderId="0" xfId="0" applyFont="1" applyFill="1" applyBorder="1" applyAlignment="1"/>
    <xf numFmtId="20" fontId="4" fillId="0" borderId="0" xfId="0" applyNumberFormat="1" applyFont="1" applyFill="1" applyBorder="1" applyAlignment="1">
      <alignment horizontal="left"/>
    </xf>
    <xf numFmtId="0" fontId="4" fillId="0" borderId="0" xfId="0" applyFont="1" applyFill="1" applyBorder="1" applyAlignment="1">
      <alignment horizontal="left" vertical="center"/>
    </xf>
    <xf numFmtId="2" fontId="29" fillId="2" borderId="0" xfId="0" applyNumberFormat="1" applyFont="1" applyFill="1"/>
    <xf numFmtId="0" fontId="27" fillId="2" borderId="0" xfId="0" applyFont="1" applyFill="1"/>
    <xf numFmtId="0" fontId="28" fillId="0" borderId="0" xfId="0" applyFont="1"/>
    <xf numFmtId="0" fontId="30" fillId="0" borderId="0" xfId="0" applyFont="1" applyFill="1" applyBorder="1" applyAlignment="1"/>
    <xf numFmtId="0" fontId="31" fillId="0" borderId="0" xfId="0" applyFont="1" applyFill="1" applyBorder="1" applyAlignment="1"/>
    <xf numFmtId="0" fontId="31" fillId="0" borderId="0" xfId="0" applyFont="1"/>
    <xf numFmtId="0" fontId="18" fillId="2" borderId="0" xfId="0" applyFont="1" applyFill="1"/>
    <xf numFmtId="0" fontId="23" fillId="4" borderId="21" xfId="0" applyFont="1" applyFill="1" applyBorder="1" applyAlignment="1">
      <alignment horizontal="center" vertical="center"/>
    </xf>
    <xf numFmtId="0" fontId="23" fillId="4" borderId="22" xfId="0" applyFont="1" applyFill="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3" fontId="17" fillId="0" borderId="21" xfId="0" applyNumberFormat="1" applyFont="1" applyBorder="1" applyAlignment="1">
      <alignment horizontal="center" vertical="center"/>
    </xf>
    <xf numFmtId="0" fontId="0" fillId="2" borderId="0" xfId="0" applyFill="1" applyAlignment="1">
      <alignment horizontal="center" vertical="center"/>
    </xf>
    <xf numFmtId="0" fontId="4" fillId="2" borderId="0" xfId="0" applyFont="1" applyFill="1" applyAlignment="1">
      <alignment horizontal="center" vertical="center"/>
    </xf>
    <xf numFmtId="0" fontId="3" fillId="2" borderId="0" xfId="0" applyFont="1" applyFill="1" applyAlignment="1">
      <alignment horizontal="center" vertical="center"/>
    </xf>
    <xf numFmtId="0" fontId="15" fillId="2" borderId="0" xfId="0" applyFont="1" applyFill="1" applyBorder="1" applyAlignment="1">
      <alignment horizontal="center" vertical="center" wrapText="1"/>
    </xf>
    <xf numFmtId="0" fontId="23" fillId="4" borderId="23" xfId="0" applyFont="1" applyFill="1" applyBorder="1" applyAlignment="1">
      <alignment horizontal="center" vertical="center"/>
    </xf>
    <xf numFmtId="0" fontId="23" fillId="4" borderId="24" xfId="0" applyFont="1" applyFill="1" applyBorder="1" applyAlignment="1">
      <alignment horizontal="center" vertical="center"/>
    </xf>
    <xf numFmtId="0" fontId="23" fillId="4" borderId="25" xfId="0" applyFont="1" applyFill="1" applyBorder="1" applyAlignment="1">
      <alignment horizontal="center" vertical="center"/>
    </xf>
    <xf numFmtId="0" fontId="16" fillId="6" borderId="26" xfId="0" applyFont="1" applyFill="1" applyBorder="1" applyAlignment="1">
      <alignment horizontal="center" vertical="center"/>
    </xf>
    <xf numFmtId="0" fontId="16" fillId="6" borderId="27" xfId="0" applyFont="1" applyFill="1" applyBorder="1" applyAlignment="1">
      <alignment horizontal="center" vertical="center"/>
    </xf>
    <xf numFmtId="0" fontId="17" fillId="6" borderId="21" xfId="0" applyFont="1" applyFill="1" applyBorder="1" applyAlignment="1">
      <alignment horizontal="center" vertical="center"/>
    </xf>
    <xf numFmtId="3" fontId="17" fillId="0" borderId="25" xfId="0" applyNumberFormat="1" applyFont="1" applyBorder="1" applyAlignment="1">
      <alignment horizontal="center" vertical="center"/>
    </xf>
    <xf numFmtId="0" fontId="16" fillId="6" borderId="28" xfId="0" applyFont="1" applyFill="1" applyBorder="1" applyAlignment="1">
      <alignment horizontal="center" vertical="center"/>
    </xf>
    <xf numFmtId="0" fontId="16" fillId="6" borderId="21" xfId="0" applyFont="1" applyFill="1" applyBorder="1" applyAlignment="1">
      <alignment horizontal="center" vertical="center"/>
    </xf>
    <xf numFmtId="0" fontId="14" fillId="2" borderId="29"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23" fillId="4" borderId="28" xfId="0" applyFont="1" applyFill="1" applyBorder="1" applyAlignment="1">
      <alignment horizontal="center" vertical="center"/>
    </xf>
    <xf numFmtId="0" fontId="14" fillId="2" borderId="2" xfId="0" applyFont="1" applyFill="1" applyBorder="1" applyAlignment="1">
      <alignment horizontal="center" vertical="center" wrapText="1"/>
    </xf>
    <xf numFmtId="3" fontId="33" fillId="6" borderId="28" xfId="0" applyNumberFormat="1" applyFont="1" applyFill="1" applyBorder="1" applyAlignment="1">
      <alignment horizontal="center" vertical="center"/>
    </xf>
    <xf numFmtId="0" fontId="34" fillId="5" borderId="21" xfId="0" applyFont="1" applyFill="1" applyBorder="1" applyAlignment="1">
      <alignment horizontal="center" vertical="center"/>
    </xf>
    <xf numFmtId="0" fontId="20" fillId="2" borderId="0" xfId="0" applyFont="1" applyFill="1" applyAlignment="1">
      <alignment horizontal="left" vertical="center"/>
    </xf>
    <xf numFmtId="0" fontId="32" fillId="2" borderId="31" xfId="0" applyFont="1" applyFill="1" applyBorder="1" applyAlignment="1">
      <alignment horizontal="left" vertical="center"/>
    </xf>
    <xf numFmtId="0" fontId="32" fillId="2" borderId="0" xfId="0" applyFont="1" applyFill="1" applyBorder="1" applyAlignment="1">
      <alignment horizontal="left" vertical="center"/>
    </xf>
    <xf numFmtId="0" fontId="32" fillId="2" borderId="6" xfId="0" applyFont="1" applyFill="1" applyBorder="1" applyAlignment="1">
      <alignment horizontal="left" vertical="center"/>
    </xf>
    <xf numFmtId="0" fontId="32" fillId="2" borderId="32" xfId="0" applyFont="1" applyFill="1" applyBorder="1" applyAlignment="1">
      <alignment horizontal="left" vertical="center"/>
    </xf>
    <xf numFmtId="0" fontId="32" fillId="2" borderId="24" xfId="0" applyFont="1" applyFill="1" applyBorder="1" applyAlignment="1">
      <alignment horizontal="left" vertical="center"/>
    </xf>
    <xf numFmtId="0" fontId="32" fillId="2" borderId="25" xfId="0" applyFont="1" applyFill="1" applyBorder="1" applyAlignment="1">
      <alignment horizontal="left" vertical="center"/>
    </xf>
    <xf numFmtId="0" fontId="32" fillId="0" borderId="33" xfId="0" applyFont="1" applyBorder="1" applyAlignment="1">
      <alignment horizontal="center" vertical="center" wrapText="1"/>
    </xf>
    <xf numFmtId="0" fontId="32" fillId="0" borderId="34" xfId="0" applyFont="1" applyBorder="1" applyAlignment="1">
      <alignment horizontal="center" vertical="center" wrapText="1"/>
    </xf>
    <xf numFmtId="0" fontId="32" fillId="0" borderId="35" xfId="0" applyFont="1" applyBorder="1" applyAlignment="1">
      <alignment horizontal="center" vertical="center" wrapText="1"/>
    </xf>
    <xf numFmtId="0" fontId="26" fillId="4" borderId="36" xfId="0" applyFont="1" applyFill="1" applyBorder="1" applyAlignment="1">
      <alignment horizontal="center" vertical="center"/>
    </xf>
    <xf numFmtId="0" fontId="26" fillId="4" borderId="37" xfId="0" applyFont="1" applyFill="1" applyBorder="1" applyAlignment="1">
      <alignment horizontal="center" vertical="center"/>
    </xf>
    <xf numFmtId="0" fontId="26" fillId="4" borderId="38" xfId="0" applyFont="1" applyFill="1" applyBorder="1" applyAlignment="1">
      <alignment horizontal="center" vertical="center"/>
    </xf>
    <xf numFmtId="0" fontId="17" fillId="2" borderId="2" xfId="0" applyFont="1" applyFill="1" applyBorder="1" applyAlignment="1">
      <alignment horizontal="center" vertical="center" wrapText="1"/>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19" fillId="2" borderId="2"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7" fillId="0" borderId="39" xfId="0" applyFont="1" applyBorder="1" applyAlignment="1">
      <alignment horizontal="center" vertical="center"/>
    </xf>
    <xf numFmtId="0" fontId="17" fillId="0" borderId="29" xfId="0" applyFont="1" applyBorder="1" applyAlignment="1">
      <alignment horizontal="center" vertical="center"/>
    </xf>
    <xf numFmtId="0" fontId="23" fillId="4" borderId="2" xfId="0" applyFont="1" applyFill="1" applyBorder="1" applyAlignment="1">
      <alignment horizontal="center" vertical="center"/>
    </xf>
    <xf numFmtId="0" fontId="23" fillId="4" borderId="0" xfId="0" applyFont="1" applyFill="1" applyBorder="1" applyAlignment="1">
      <alignment horizontal="center" vertical="center"/>
    </xf>
    <xf numFmtId="0" fontId="23" fillId="4" borderId="6" xfId="0" applyFont="1" applyFill="1" applyBorder="1" applyAlignment="1">
      <alignment horizontal="center" vertical="center"/>
    </xf>
    <xf numFmtId="0" fontId="18" fillId="2" borderId="40" xfId="0" applyFont="1" applyFill="1" applyBorder="1" applyAlignment="1">
      <alignment horizontal="left" vertical="center"/>
    </xf>
    <xf numFmtId="0" fontId="18" fillId="2" borderId="41" xfId="0" applyFont="1" applyFill="1" applyBorder="1" applyAlignment="1">
      <alignment horizontal="left" vertical="center"/>
    </xf>
    <xf numFmtId="0" fontId="18" fillId="2" borderId="42" xfId="0" applyFont="1" applyFill="1" applyBorder="1" applyAlignment="1">
      <alignment horizontal="left" vertical="center"/>
    </xf>
    <xf numFmtId="0" fontId="35" fillId="2" borderId="0" xfId="0" applyFont="1" applyFill="1"/>
    <xf numFmtId="0" fontId="36" fillId="2" borderId="0" xfId="0" applyFont="1" applyFill="1"/>
    <xf numFmtId="0" fontId="37" fillId="4" borderId="14" xfId="0" applyFont="1" applyFill="1" applyBorder="1" applyAlignment="1">
      <alignment horizontal="center" vertical="center"/>
    </xf>
    <xf numFmtId="0" fontId="37" fillId="4" borderId="0" xfId="0" applyFont="1" applyFill="1" applyBorder="1" applyAlignment="1">
      <alignment horizontal="center" vertical="center"/>
    </xf>
    <xf numFmtId="0" fontId="38" fillId="2" borderId="0" xfId="0" applyFont="1" applyFill="1" applyBorder="1" applyAlignment="1">
      <alignment vertical="center" wrapText="1"/>
    </xf>
    <xf numFmtId="0" fontId="39" fillId="4" borderId="17" xfId="0" applyFont="1" applyFill="1" applyBorder="1" applyAlignment="1">
      <alignment horizontal="center" vertical="center"/>
    </xf>
    <xf numFmtId="0" fontId="39" fillId="4" borderId="11" xfId="0" applyFont="1" applyFill="1" applyBorder="1" applyAlignment="1">
      <alignment horizontal="center" vertical="center"/>
    </xf>
    <xf numFmtId="0" fontId="39" fillId="4" borderId="12" xfId="0" applyFont="1" applyFill="1" applyBorder="1" applyAlignment="1">
      <alignment horizontal="center" vertical="center"/>
    </xf>
    <xf numFmtId="0" fontId="40" fillId="6" borderId="18" xfId="0" applyFont="1" applyFill="1" applyBorder="1" applyAlignment="1">
      <alignment horizontal="center" vertical="center"/>
    </xf>
    <xf numFmtId="0" fontId="40" fillId="6" borderId="19" xfId="0" applyFont="1" applyFill="1" applyBorder="1" applyAlignment="1">
      <alignment horizontal="center" vertical="center"/>
    </xf>
    <xf numFmtId="0" fontId="40" fillId="6" borderId="20" xfId="0" applyFont="1" applyFill="1" applyBorder="1" applyAlignment="1">
      <alignment horizontal="center" vertical="center"/>
    </xf>
    <xf numFmtId="0" fontId="37" fillId="4" borderId="2" xfId="0" applyFont="1" applyFill="1" applyBorder="1" applyAlignment="1">
      <alignment horizontal="center" vertical="center"/>
    </xf>
    <xf numFmtId="0" fontId="37" fillId="4" borderId="6" xfId="0" applyFont="1" applyFill="1" applyBorder="1" applyAlignment="1">
      <alignment horizontal="center" vertical="center"/>
    </xf>
    <xf numFmtId="0" fontId="39" fillId="4" borderId="7" xfId="0" applyFont="1" applyFill="1" applyBorder="1" applyAlignment="1">
      <alignment horizontal="center" vertical="center"/>
    </xf>
    <xf numFmtId="0" fontId="39" fillId="4" borderId="8" xfId="0" applyFont="1" applyFill="1" applyBorder="1" applyAlignment="1">
      <alignment horizontal="center" vertical="center"/>
    </xf>
    <xf numFmtId="0" fontId="39" fillId="4" borderId="8" xfId="0" applyFont="1" applyFill="1" applyBorder="1" applyAlignment="1">
      <alignment horizontal="center" vertical="center"/>
    </xf>
    <xf numFmtId="0" fontId="39" fillId="4" borderId="44" xfId="0" applyFont="1" applyFill="1" applyBorder="1" applyAlignment="1">
      <alignment horizontal="center" vertical="center"/>
    </xf>
    <xf numFmtId="0" fontId="40" fillId="0" borderId="9" xfId="0" applyFont="1" applyBorder="1" applyAlignment="1">
      <alignment horizontal="center" vertical="center"/>
    </xf>
    <xf numFmtId="2" fontId="40" fillId="0" borderId="10" xfId="0" applyNumberFormat="1" applyFont="1" applyBorder="1" applyAlignment="1">
      <alignment horizontal="center" vertical="center"/>
    </xf>
    <xf numFmtId="0" fontId="40" fillId="0" borderId="10" xfId="0" applyFont="1" applyBorder="1" applyAlignment="1">
      <alignment horizontal="center" vertical="center"/>
    </xf>
    <xf numFmtId="9" fontId="39" fillId="4" borderId="2" xfId="0" applyNumberFormat="1" applyFont="1" applyFill="1" applyBorder="1" applyAlignment="1">
      <alignment horizontal="center" vertical="center"/>
    </xf>
    <xf numFmtId="0" fontId="39" fillId="4" borderId="0" xfId="0" applyFont="1" applyFill="1" applyBorder="1" applyAlignment="1">
      <alignment horizontal="center" vertical="center"/>
    </xf>
    <xf numFmtId="0" fontId="39" fillId="4" borderId="6" xfId="0" applyFont="1" applyFill="1" applyBorder="1" applyAlignment="1">
      <alignment horizontal="center" vertical="center"/>
    </xf>
    <xf numFmtId="173" fontId="40" fillId="2" borderId="15" xfId="0" applyNumberFormat="1" applyFont="1" applyFill="1" applyBorder="1" applyAlignment="1">
      <alignment horizontal="center" vertical="center"/>
    </xf>
    <xf numFmtId="173" fontId="40" fillId="0" borderId="13" xfId="0" applyNumberFormat="1" applyFont="1" applyBorder="1" applyAlignment="1">
      <alignment horizontal="center" vertical="center"/>
    </xf>
    <xf numFmtId="173" fontId="40" fillId="2" borderId="13" xfId="0" applyNumberFormat="1" applyFont="1" applyFill="1" applyBorder="1" applyAlignment="1">
      <alignment horizontal="center" vertical="center"/>
    </xf>
    <xf numFmtId="173" fontId="40" fillId="0" borderId="16" xfId="0" applyNumberFormat="1" applyFont="1" applyBorder="1" applyAlignment="1">
      <alignment horizontal="center" vertical="center"/>
    </xf>
    <xf numFmtId="0" fontId="41" fillId="4" borderId="2" xfId="0" applyFont="1" applyFill="1" applyBorder="1" applyAlignment="1">
      <alignment horizontal="center" vertical="center" wrapText="1"/>
    </xf>
    <xf numFmtId="0" fontId="41" fillId="4" borderId="0" xfId="0" applyFont="1" applyFill="1" applyBorder="1" applyAlignment="1">
      <alignment horizontal="center" vertical="center" wrapText="1"/>
    </xf>
    <xf numFmtId="0" fontId="37" fillId="4" borderId="0" xfId="0" applyFont="1" applyFill="1" applyBorder="1" applyAlignment="1">
      <alignment horizontal="center" vertical="center" wrapText="1"/>
    </xf>
    <xf numFmtId="0" fontId="37" fillId="4" borderId="6" xfId="0" applyFont="1" applyFill="1" applyBorder="1" applyAlignment="1">
      <alignment horizontal="center" vertical="center" wrapText="1"/>
    </xf>
    <xf numFmtId="0" fontId="39" fillId="4" borderId="2" xfId="0" applyFont="1" applyFill="1" applyBorder="1" applyAlignment="1">
      <alignment horizontal="center" vertical="center"/>
    </xf>
    <xf numFmtId="172" fontId="40" fillId="4" borderId="0" xfId="0" applyNumberFormat="1" applyFont="1" applyFill="1" applyBorder="1" applyAlignment="1">
      <alignment horizontal="center" vertical="center"/>
    </xf>
    <xf numFmtId="0" fontId="36" fillId="4" borderId="6" xfId="0" applyFont="1" applyFill="1" applyBorder="1" applyAlignment="1">
      <alignment horizontal="center" vertical="center" wrapText="1"/>
    </xf>
    <xf numFmtId="173" fontId="40" fillId="5" borderId="13" xfId="0" applyNumberFormat="1" applyFont="1" applyFill="1" applyBorder="1" applyAlignment="1">
      <alignment horizontal="center" vertical="center"/>
    </xf>
    <xf numFmtId="173" fontId="40" fillId="5" borderId="14" xfId="0" applyNumberFormat="1" applyFont="1" applyFill="1" applyBorder="1" applyAlignment="1">
      <alignment horizontal="center" vertical="center"/>
    </xf>
    <xf numFmtId="0" fontId="38" fillId="4" borderId="2" xfId="0" applyFont="1" applyFill="1" applyBorder="1" applyAlignment="1">
      <alignment horizontal="center" vertical="center" wrapText="1"/>
    </xf>
    <xf numFmtId="0" fontId="38" fillId="4" borderId="0" xfId="0" applyFont="1" applyFill="1" applyBorder="1" applyAlignment="1">
      <alignment horizontal="center" vertical="center" wrapText="1"/>
    </xf>
    <xf numFmtId="0" fontId="38" fillId="4" borderId="0" xfId="0" applyFont="1" applyFill="1" applyBorder="1" applyAlignment="1">
      <alignment horizontal="center" vertical="center"/>
    </xf>
    <xf numFmtId="0" fontId="38" fillId="4" borderId="6" xfId="0" applyFont="1" applyFill="1" applyBorder="1" applyAlignment="1">
      <alignment horizontal="center" vertical="center" wrapText="1"/>
    </xf>
    <xf numFmtId="0" fontId="38" fillId="2" borderId="2" xfId="0" applyFont="1" applyFill="1" applyBorder="1" applyAlignment="1">
      <alignment horizontal="center" vertical="center"/>
    </xf>
    <xf numFmtId="0" fontId="38" fillId="2" borderId="0" xfId="0" applyFont="1" applyFill="1" applyBorder="1" applyAlignment="1">
      <alignment horizontal="center" vertical="center"/>
    </xf>
    <xf numFmtId="0" fontId="38" fillId="2" borderId="0" xfId="0" applyFont="1" applyFill="1" applyBorder="1" applyAlignment="1">
      <alignment horizontal="center" vertical="center" wrapText="1"/>
    </xf>
    <xf numFmtId="0" fontId="38" fillId="2" borderId="6"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6" xfId="0" applyFont="1" applyFill="1" applyBorder="1" applyAlignment="1">
      <alignment horizontal="center" vertical="center" wrapText="1"/>
    </xf>
    <xf numFmtId="2" fontId="44" fillId="5" borderId="10" xfId="0" applyNumberFormat="1" applyFont="1" applyFill="1" applyBorder="1" applyAlignment="1">
      <alignment horizontal="center" vertical="center"/>
    </xf>
    <xf numFmtId="0" fontId="40" fillId="2" borderId="10" xfId="0" applyFont="1" applyFill="1" applyBorder="1" applyAlignment="1">
      <alignment horizontal="center" vertical="center"/>
    </xf>
    <xf numFmtId="0" fontId="40" fillId="2" borderId="43" xfId="0" applyFont="1" applyFill="1" applyBorder="1" applyAlignment="1">
      <alignment horizontal="center" vertical="center"/>
    </xf>
    <xf numFmtId="172" fontId="45" fillId="5" borderId="0" xfId="0" applyNumberFormat="1" applyFont="1" applyFill="1" applyBorder="1" applyAlignment="1">
      <alignment horizontal="center" vertical="center"/>
    </xf>
    <xf numFmtId="173" fontId="44" fillId="5" borderId="15" xfId="0" applyNumberFormat="1" applyFont="1" applyFill="1" applyBorder="1" applyAlignment="1">
      <alignment horizontal="center" vertical="center"/>
    </xf>
    <xf numFmtId="173" fontId="44" fillId="5" borderId="13" xfId="0" applyNumberFormat="1" applyFont="1" applyFill="1" applyBorder="1" applyAlignment="1">
      <alignment horizontal="center" vertical="center"/>
    </xf>
    <xf numFmtId="0" fontId="42" fillId="0" borderId="33" xfId="0" applyFont="1" applyBorder="1" applyAlignment="1">
      <alignment horizontal="center" vertical="center" wrapText="1"/>
    </xf>
    <xf numFmtId="0" fontId="42" fillId="0" borderId="34"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0" xfId="0" applyFont="1" applyBorder="1" applyAlignment="1">
      <alignment horizontal="center" vertical="center"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externalLink" Target="externalLinks/externalLink2.xml"/><Relationship Id="rId5" Type="http://schemas.openxmlformats.org/officeDocument/2006/relationships/externalLink" Target="externalLinks/externalLink3.xml"/><Relationship Id="rId6" Type="http://schemas.openxmlformats.org/officeDocument/2006/relationships/externalLink" Target="externalLinks/externalLink4.xml"/><Relationship Id="rId7" Type="http://schemas.openxmlformats.org/officeDocument/2006/relationships/externalLink" Target="externalLinks/externalLink5.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Users/Jerry/AppData/Roaming/Microsoft/Excel/Copy%20of%20Excalibr%20Dec%205%20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0Drive2_Directory/Look%20Better%20Fit/My%20workout%20logs%20and%20routines/2005SpringWorkoutLog/Spring%20Workou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0Drive2_Directory/Look%20Better%20Fit/Contests/ContestBaldwinHillsClassic/Skinfold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Store%2004242010/2010%20Bodybuilding%20Competition/Master%20Routines/2010%20%20Trainin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bbrewster/Downloads/Data"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ody Fat Chart"/>
      <sheetName val="Body Fat Percent Chart"/>
      <sheetName val="Notes"/>
      <sheetName val="March 7, 2009"/>
      <sheetName val="June 15, 2009"/>
      <sheetName val="July 17, 2009"/>
      <sheetName val="August 18, 2009"/>
      <sheetName val="Sheet1"/>
      <sheetName val="Sep 19 Contest"/>
      <sheetName val="October 8, 2009"/>
      <sheetName val="Reverse Row Data"/>
      <sheetName val="Pecan nuts"/>
      <sheetName val="Sheet3"/>
    </sheetNames>
    <sheetDataSet>
      <sheetData sheetId="0">
        <row r="7">
          <cell r="F7" t="str">
            <v>Date</v>
          </cell>
          <cell r="G7" t="str">
            <v>Body Fat Percent</v>
          </cell>
          <cell r="I7" t="str">
            <v>Lean Mass</v>
          </cell>
        </row>
        <row r="8">
          <cell r="F8">
            <v>37759</v>
          </cell>
          <cell r="G8">
            <v>9.4E-2</v>
          </cell>
          <cell r="I8">
            <v>181</v>
          </cell>
        </row>
        <row r="9">
          <cell r="F9">
            <v>37858</v>
          </cell>
          <cell r="G9">
            <v>8.4000000000000005E-2</v>
          </cell>
          <cell r="I9">
            <v>178</v>
          </cell>
        </row>
        <row r="10">
          <cell r="F10">
            <v>37866</v>
          </cell>
          <cell r="G10">
            <v>7.9000000000000001E-2</v>
          </cell>
          <cell r="I10">
            <v>180</v>
          </cell>
        </row>
        <row r="11">
          <cell r="F11">
            <v>37882</v>
          </cell>
          <cell r="G11">
            <v>7.0999999999999994E-2</v>
          </cell>
          <cell r="I11">
            <v>180</v>
          </cell>
        </row>
        <row r="12">
          <cell r="F12">
            <v>37887</v>
          </cell>
          <cell r="G12">
            <v>6.8000000000000005E-2</v>
          </cell>
          <cell r="I12">
            <v>177</v>
          </cell>
        </row>
        <row r="13">
          <cell r="F13">
            <v>37889</v>
          </cell>
          <cell r="G13">
            <v>6.4000000000000001E-2</v>
          </cell>
          <cell r="I13">
            <v>175</v>
          </cell>
        </row>
        <row r="14">
          <cell r="F14">
            <v>38088</v>
          </cell>
          <cell r="G14">
            <v>0.1368</v>
          </cell>
          <cell r="I14">
            <v>186</v>
          </cell>
        </row>
        <row r="15">
          <cell r="F15">
            <v>38225</v>
          </cell>
          <cell r="G15">
            <v>0.12130000000000001</v>
          </cell>
          <cell r="I15">
            <v>185</v>
          </cell>
        </row>
        <row r="16">
          <cell r="F16">
            <v>38239</v>
          </cell>
          <cell r="G16">
            <v>0.12130000000000001</v>
          </cell>
          <cell r="I16">
            <v>188</v>
          </cell>
        </row>
        <row r="17">
          <cell r="F17">
            <v>38257</v>
          </cell>
          <cell r="G17">
            <v>0.1368</v>
          </cell>
          <cell r="I17">
            <v>181</v>
          </cell>
        </row>
        <row r="18">
          <cell r="F18">
            <v>38278</v>
          </cell>
          <cell r="G18">
            <v>0.1275</v>
          </cell>
          <cell r="I18">
            <v>185</v>
          </cell>
        </row>
        <row r="19">
          <cell r="F19">
            <v>38285</v>
          </cell>
          <cell r="G19">
            <v>0.13059999999999999</v>
          </cell>
          <cell r="I19">
            <v>183</v>
          </cell>
        </row>
        <row r="20">
          <cell r="F20">
            <v>38294</v>
          </cell>
          <cell r="G20">
            <v>0.1275</v>
          </cell>
          <cell r="I20">
            <v>179</v>
          </cell>
        </row>
        <row r="21">
          <cell r="F21">
            <v>38336</v>
          </cell>
          <cell r="G21">
            <v>0.1338</v>
          </cell>
          <cell r="I21">
            <v>182</v>
          </cell>
        </row>
        <row r="22">
          <cell r="F22">
            <v>38401</v>
          </cell>
          <cell r="G22">
            <v>0.1411</v>
          </cell>
          <cell r="I22">
            <v>184</v>
          </cell>
        </row>
        <row r="23">
          <cell r="F23">
            <v>38439</v>
          </cell>
          <cell r="G23">
            <v>0.17730000000000001</v>
          </cell>
          <cell r="I23">
            <v>181</v>
          </cell>
        </row>
        <row r="24">
          <cell r="F24">
            <v>38444</v>
          </cell>
          <cell r="G24">
            <v>0.15629999999999999</v>
          </cell>
          <cell r="I24">
            <v>185</v>
          </cell>
        </row>
        <row r="25">
          <cell r="F25">
            <v>38460</v>
          </cell>
          <cell r="G25">
            <v>0.1411</v>
          </cell>
          <cell r="I25">
            <v>184</v>
          </cell>
        </row>
        <row r="26">
          <cell r="F26">
            <v>38466</v>
          </cell>
          <cell r="G26">
            <v>0.12859999999999999</v>
          </cell>
          <cell r="I26">
            <v>186</v>
          </cell>
        </row>
        <row r="27">
          <cell r="F27">
            <v>38474</v>
          </cell>
          <cell r="G27">
            <v>0.1318</v>
          </cell>
          <cell r="I27">
            <v>184</v>
          </cell>
        </row>
        <row r="28">
          <cell r="F28">
            <v>38480</v>
          </cell>
          <cell r="G28">
            <v>0.1255</v>
          </cell>
          <cell r="I28">
            <v>185</v>
          </cell>
        </row>
        <row r="29">
          <cell r="F29">
            <v>38483</v>
          </cell>
          <cell r="G29">
            <v>0.12859999999999999</v>
          </cell>
          <cell r="I29">
            <v>186</v>
          </cell>
        </row>
        <row r="30">
          <cell r="F30">
            <v>38488</v>
          </cell>
          <cell r="G30">
            <v>0.1255</v>
          </cell>
          <cell r="I30">
            <v>185</v>
          </cell>
        </row>
        <row r="31">
          <cell r="F31">
            <v>38490</v>
          </cell>
          <cell r="G31">
            <v>0.1255</v>
          </cell>
          <cell r="I31">
            <v>185</v>
          </cell>
        </row>
        <row r="32">
          <cell r="F32">
            <v>38495</v>
          </cell>
          <cell r="G32">
            <v>0.1192</v>
          </cell>
          <cell r="I32">
            <v>185</v>
          </cell>
        </row>
        <row r="33">
          <cell r="F33">
            <v>38500</v>
          </cell>
          <cell r="G33">
            <v>0.1192</v>
          </cell>
          <cell r="I33">
            <v>185</v>
          </cell>
        </row>
        <row r="34">
          <cell r="F34">
            <v>38503</v>
          </cell>
          <cell r="G34">
            <v>0.1192</v>
          </cell>
          <cell r="I34">
            <v>181</v>
          </cell>
        </row>
        <row r="35">
          <cell r="F35">
            <v>38510</v>
          </cell>
          <cell r="G35">
            <v>0.1192</v>
          </cell>
          <cell r="I35">
            <v>186</v>
          </cell>
        </row>
        <row r="36">
          <cell r="F36">
            <v>38513</v>
          </cell>
          <cell r="G36">
            <v>0.11609999999999999</v>
          </cell>
          <cell r="I36">
            <v>188</v>
          </cell>
        </row>
        <row r="37">
          <cell r="F37">
            <v>38516</v>
          </cell>
          <cell r="G37">
            <v>0.1129</v>
          </cell>
          <cell r="I37">
            <v>185</v>
          </cell>
        </row>
        <row r="38">
          <cell r="F38">
            <v>38526</v>
          </cell>
          <cell r="G38">
            <v>0.1129</v>
          </cell>
          <cell r="I38">
            <v>185</v>
          </cell>
        </row>
        <row r="39">
          <cell r="F39">
            <v>38530</v>
          </cell>
          <cell r="G39">
            <v>0.1066</v>
          </cell>
          <cell r="I39">
            <v>183</v>
          </cell>
        </row>
        <row r="40">
          <cell r="F40">
            <v>38543</v>
          </cell>
          <cell r="G40">
            <v>0.1066</v>
          </cell>
          <cell r="I40">
            <v>185</v>
          </cell>
        </row>
        <row r="41">
          <cell r="F41">
            <v>38553</v>
          </cell>
          <cell r="G41">
            <v>0.1002</v>
          </cell>
          <cell r="I41">
            <v>186</v>
          </cell>
        </row>
        <row r="42">
          <cell r="F42">
            <v>38558</v>
          </cell>
          <cell r="G42">
            <v>0.1002</v>
          </cell>
          <cell r="I42">
            <v>184</v>
          </cell>
        </row>
        <row r="43">
          <cell r="F43">
            <v>38564</v>
          </cell>
          <cell r="G43">
            <v>9.3700000000000006E-2</v>
          </cell>
          <cell r="I43">
            <v>184</v>
          </cell>
        </row>
        <row r="44">
          <cell r="F44">
            <v>38565</v>
          </cell>
          <cell r="G44">
            <v>9.3700000000000006E-2</v>
          </cell>
          <cell r="I44">
            <v>185</v>
          </cell>
        </row>
        <row r="45">
          <cell r="F45">
            <v>38568</v>
          </cell>
          <cell r="G45">
            <v>9.3700000000000006E-2</v>
          </cell>
          <cell r="I45">
            <v>183</v>
          </cell>
        </row>
        <row r="46">
          <cell r="F46">
            <v>38570</v>
          </cell>
          <cell r="G46">
            <v>9.3700000000000006E-2</v>
          </cell>
          <cell r="I46">
            <v>183</v>
          </cell>
        </row>
        <row r="47">
          <cell r="F47">
            <v>38572</v>
          </cell>
          <cell r="G47">
            <v>9.3700000000000006E-2</v>
          </cell>
          <cell r="I47">
            <v>185</v>
          </cell>
        </row>
        <row r="48">
          <cell r="F48">
            <v>38581</v>
          </cell>
          <cell r="G48">
            <v>9.3700000000000006E-2</v>
          </cell>
          <cell r="I48">
            <v>185</v>
          </cell>
        </row>
        <row r="49">
          <cell r="F49">
            <v>38588</v>
          </cell>
          <cell r="G49">
            <v>9.3700000000000006E-2</v>
          </cell>
          <cell r="I49">
            <v>184</v>
          </cell>
        </row>
        <row r="50">
          <cell r="F50">
            <v>38610</v>
          </cell>
          <cell r="G50">
            <v>9.0499999999999997E-2</v>
          </cell>
          <cell r="I50">
            <v>186</v>
          </cell>
        </row>
        <row r="51">
          <cell r="F51">
            <v>38614</v>
          </cell>
          <cell r="G51">
            <v>9.0499999999999997E-2</v>
          </cell>
          <cell r="I51">
            <v>184</v>
          </cell>
        </row>
        <row r="52">
          <cell r="F52">
            <v>38622</v>
          </cell>
          <cell r="G52">
            <v>8.7300000000000003E-2</v>
          </cell>
          <cell r="I52">
            <v>183</v>
          </cell>
        </row>
        <row r="53">
          <cell r="F53">
            <v>38625</v>
          </cell>
          <cell r="G53">
            <v>8.7300000000000003E-2</v>
          </cell>
          <cell r="I53">
            <v>183</v>
          </cell>
        </row>
        <row r="54">
          <cell r="F54">
            <v>38636</v>
          </cell>
          <cell r="G54">
            <v>9.0499999999999997E-2</v>
          </cell>
          <cell r="I54">
            <v>182</v>
          </cell>
        </row>
        <row r="55">
          <cell r="F55">
            <v>38638</v>
          </cell>
          <cell r="G55">
            <v>8.4000000000000005E-2</v>
          </cell>
          <cell r="I55">
            <v>183</v>
          </cell>
        </row>
        <row r="56">
          <cell r="F56">
            <v>38644</v>
          </cell>
          <cell r="G56">
            <v>8.4000000000000005E-2</v>
          </cell>
          <cell r="I56">
            <v>182</v>
          </cell>
        </row>
        <row r="57">
          <cell r="F57">
            <v>38662</v>
          </cell>
          <cell r="G57">
            <v>8.4000000000000005E-2</v>
          </cell>
          <cell r="I57">
            <v>179</v>
          </cell>
        </row>
        <row r="58">
          <cell r="F58">
            <v>38671</v>
          </cell>
          <cell r="G58">
            <v>7.7499999999999999E-2</v>
          </cell>
          <cell r="I58">
            <v>179</v>
          </cell>
        </row>
        <row r="59">
          <cell r="F59">
            <v>38680</v>
          </cell>
          <cell r="G59">
            <v>7.4200000000000002E-2</v>
          </cell>
          <cell r="I59">
            <v>180</v>
          </cell>
        </row>
        <row r="60">
          <cell r="F60">
            <v>38682</v>
          </cell>
          <cell r="G60">
            <v>7.0999999999999994E-2</v>
          </cell>
          <cell r="I60">
            <v>181</v>
          </cell>
        </row>
        <row r="61">
          <cell r="F61">
            <v>38684</v>
          </cell>
          <cell r="G61">
            <v>7.0999999999999994E-2</v>
          </cell>
          <cell r="I61">
            <v>180</v>
          </cell>
        </row>
        <row r="62">
          <cell r="F62">
            <v>38687</v>
          </cell>
          <cell r="G62">
            <v>7.7499999999999999E-2</v>
          </cell>
          <cell r="I62">
            <v>179</v>
          </cell>
        </row>
        <row r="63">
          <cell r="F63">
            <v>38694</v>
          </cell>
          <cell r="G63">
            <v>7.4200000000000002E-2</v>
          </cell>
          <cell r="I63">
            <v>181</v>
          </cell>
        </row>
        <row r="64">
          <cell r="F64">
            <v>38705</v>
          </cell>
          <cell r="G64">
            <v>8.0799999999999997E-2</v>
          </cell>
          <cell r="I64">
            <v>178</v>
          </cell>
        </row>
        <row r="65">
          <cell r="F65">
            <v>38720</v>
          </cell>
          <cell r="G65">
            <v>8.5099999999999995E-2</v>
          </cell>
          <cell r="I65">
            <v>180</v>
          </cell>
        </row>
        <row r="66">
          <cell r="F66">
            <v>38744</v>
          </cell>
          <cell r="G66">
            <v>9.1600000000000001E-2</v>
          </cell>
          <cell r="I66">
            <v>189</v>
          </cell>
        </row>
        <row r="67">
          <cell r="F67">
            <v>38758</v>
          </cell>
          <cell r="G67">
            <v>9.8100000000000007E-2</v>
          </cell>
          <cell r="I67">
            <v>190</v>
          </cell>
        </row>
        <row r="68">
          <cell r="F68">
            <v>38768</v>
          </cell>
          <cell r="G68">
            <v>0.1013</v>
          </cell>
          <cell r="I68">
            <v>191</v>
          </cell>
        </row>
        <row r="69">
          <cell r="F69">
            <v>38785</v>
          </cell>
          <cell r="G69">
            <v>0.1045</v>
          </cell>
          <cell r="I69">
            <v>193</v>
          </cell>
        </row>
        <row r="70">
          <cell r="F70">
            <v>38800</v>
          </cell>
          <cell r="G70">
            <v>0.1109</v>
          </cell>
          <cell r="I70">
            <v>192</v>
          </cell>
        </row>
        <row r="71">
          <cell r="F71">
            <v>38823</v>
          </cell>
          <cell r="G71">
            <v>0.1172</v>
          </cell>
          <cell r="I71">
            <v>194</v>
          </cell>
        </row>
        <row r="72">
          <cell r="F72">
            <v>38852</v>
          </cell>
          <cell r="G72">
            <v>0.1172</v>
          </cell>
          <cell r="I72">
            <v>194</v>
          </cell>
        </row>
        <row r="73">
          <cell r="F73">
            <v>38931</v>
          </cell>
          <cell r="G73">
            <v>0.13600000000000001</v>
          </cell>
          <cell r="I73">
            <v>185</v>
          </cell>
        </row>
        <row r="74">
          <cell r="F74">
            <v>38967</v>
          </cell>
          <cell r="G74">
            <v>0.1298</v>
          </cell>
          <cell r="I74">
            <v>181</v>
          </cell>
        </row>
        <row r="75">
          <cell r="F75">
            <v>38980</v>
          </cell>
          <cell r="G75">
            <v>0.1235</v>
          </cell>
          <cell r="I75">
            <v>182</v>
          </cell>
        </row>
        <row r="76">
          <cell r="F76">
            <v>38997</v>
          </cell>
          <cell r="G76">
            <v>0.1109</v>
          </cell>
          <cell r="I76">
            <v>182</v>
          </cell>
        </row>
        <row r="77">
          <cell r="F77">
            <v>39003</v>
          </cell>
          <cell r="G77">
            <v>0.1045</v>
          </cell>
          <cell r="I77">
            <v>184</v>
          </cell>
        </row>
        <row r="78">
          <cell r="F78">
            <v>39009</v>
          </cell>
          <cell r="G78">
            <v>9.8100000000000007E-2</v>
          </cell>
          <cell r="I78">
            <v>185</v>
          </cell>
        </row>
        <row r="79">
          <cell r="F79">
            <v>39012</v>
          </cell>
          <cell r="G79">
            <v>9.1600000000000001E-2</v>
          </cell>
          <cell r="I79">
            <v>181</v>
          </cell>
        </row>
        <row r="80">
          <cell r="F80">
            <v>39012</v>
          </cell>
          <cell r="G80">
            <v>9.1600000000000001E-2</v>
          </cell>
          <cell r="I80">
            <v>181</v>
          </cell>
        </row>
        <row r="81">
          <cell r="F81">
            <v>39023</v>
          </cell>
          <cell r="G81">
            <v>9.1600000000000001E-2</v>
          </cell>
          <cell r="I81">
            <v>184</v>
          </cell>
        </row>
        <row r="82">
          <cell r="F82">
            <v>39033</v>
          </cell>
          <cell r="G82">
            <v>0.1013</v>
          </cell>
          <cell r="I82">
            <v>180</v>
          </cell>
        </row>
        <row r="83">
          <cell r="F83">
            <v>39040</v>
          </cell>
          <cell r="G83">
            <v>9.8100000000000007E-2</v>
          </cell>
          <cell r="I83">
            <v>180</v>
          </cell>
        </row>
        <row r="84">
          <cell r="F84">
            <v>39050</v>
          </cell>
          <cell r="G84">
            <v>9.4799999999999995E-2</v>
          </cell>
          <cell r="I84">
            <v>180</v>
          </cell>
        </row>
        <row r="85">
          <cell r="F85">
            <v>39051</v>
          </cell>
          <cell r="G85">
            <v>8.8400000000000006E-2</v>
          </cell>
          <cell r="I85">
            <v>180</v>
          </cell>
        </row>
        <row r="86">
          <cell r="F86">
            <v>39052</v>
          </cell>
          <cell r="G86">
            <v>9.1600000000000001E-2</v>
          </cell>
          <cell r="I86">
            <v>178</v>
          </cell>
        </row>
        <row r="87">
          <cell r="F87">
            <v>39053</v>
          </cell>
          <cell r="G87">
            <v>8.8400000000000006E-2</v>
          </cell>
          <cell r="I87">
            <v>176</v>
          </cell>
        </row>
        <row r="88">
          <cell r="F88">
            <v>39056</v>
          </cell>
          <cell r="G88">
            <v>9.1600000000000001E-2</v>
          </cell>
          <cell r="I88">
            <v>179</v>
          </cell>
        </row>
        <row r="89">
          <cell r="F89">
            <v>39062</v>
          </cell>
          <cell r="G89">
            <v>8.8400000000000006E-2</v>
          </cell>
          <cell r="I89">
            <v>179</v>
          </cell>
        </row>
        <row r="90">
          <cell r="F90">
            <v>39078</v>
          </cell>
          <cell r="G90">
            <v>8.1900000000000001E-2</v>
          </cell>
          <cell r="I90">
            <v>177</v>
          </cell>
        </row>
        <row r="91">
          <cell r="F91">
            <v>39111</v>
          </cell>
          <cell r="G91">
            <v>7.9699999999999993E-2</v>
          </cell>
          <cell r="I91">
            <v>178</v>
          </cell>
        </row>
        <row r="92">
          <cell r="F92">
            <v>39124</v>
          </cell>
          <cell r="G92">
            <v>7.9699999999999993E-2</v>
          </cell>
          <cell r="I92">
            <v>177</v>
          </cell>
        </row>
        <row r="93">
          <cell r="F93">
            <v>39136</v>
          </cell>
          <cell r="G93">
            <v>8.3000000000000004E-2</v>
          </cell>
          <cell r="I93">
            <v>182</v>
          </cell>
        </row>
        <row r="94">
          <cell r="F94">
            <v>39145</v>
          </cell>
          <cell r="G94">
            <v>7.6399999999999996E-2</v>
          </cell>
          <cell r="I94">
            <v>180</v>
          </cell>
        </row>
        <row r="95">
          <cell r="F95">
            <v>39151</v>
          </cell>
          <cell r="G95">
            <v>7.9699999999999993E-2</v>
          </cell>
          <cell r="I95">
            <v>179</v>
          </cell>
        </row>
        <row r="96">
          <cell r="F96">
            <v>39160</v>
          </cell>
          <cell r="G96">
            <v>7.6399999999999996E-2</v>
          </cell>
          <cell r="I96">
            <v>181</v>
          </cell>
        </row>
        <row r="97">
          <cell r="F97">
            <v>39167</v>
          </cell>
          <cell r="G97">
            <v>7.6399999999999996E-2</v>
          </cell>
          <cell r="I97">
            <v>181</v>
          </cell>
        </row>
        <row r="98">
          <cell r="F98">
            <v>39178</v>
          </cell>
          <cell r="G98">
            <v>7.3099999999999998E-2</v>
          </cell>
          <cell r="I98">
            <v>181</v>
          </cell>
        </row>
        <row r="99">
          <cell r="F99">
            <v>39194</v>
          </cell>
          <cell r="G99">
            <v>7.3099999999999998E-2</v>
          </cell>
          <cell r="I99">
            <v>176</v>
          </cell>
        </row>
        <row r="100">
          <cell r="F100">
            <v>39197</v>
          </cell>
          <cell r="G100">
            <v>7.3099999999999998E-2</v>
          </cell>
          <cell r="I100">
            <v>179</v>
          </cell>
        </row>
        <row r="101">
          <cell r="F101">
            <v>39200</v>
          </cell>
          <cell r="G101">
            <v>7.3099999999999998E-2</v>
          </cell>
          <cell r="I101">
            <v>179</v>
          </cell>
        </row>
        <row r="102">
          <cell r="F102">
            <v>39223</v>
          </cell>
          <cell r="G102">
            <v>7.3099999999999998E-2</v>
          </cell>
          <cell r="I102">
            <v>176</v>
          </cell>
        </row>
        <row r="103">
          <cell r="F103">
            <v>39230</v>
          </cell>
          <cell r="G103">
            <v>6.9800000000000001E-2</v>
          </cell>
          <cell r="I103">
            <v>172</v>
          </cell>
        </row>
        <row r="104">
          <cell r="F104">
            <v>39249</v>
          </cell>
          <cell r="G104">
            <v>6.9800000000000001E-2</v>
          </cell>
          <cell r="I104">
            <v>172</v>
          </cell>
        </row>
        <row r="105">
          <cell r="F105">
            <v>39290</v>
          </cell>
          <cell r="G105">
            <v>7.3099999999999998E-2</v>
          </cell>
          <cell r="I105">
            <v>172</v>
          </cell>
        </row>
        <row r="106">
          <cell r="F106">
            <v>39301</v>
          </cell>
          <cell r="G106">
            <v>7.9699999999999993E-2</v>
          </cell>
          <cell r="I106">
            <v>170</v>
          </cell>
        </row>
        <row r="107">
          <cell r="F107">
            <v>39321</v>
          </cell>
          <cell r="G107">
            <v>6.9800000000000001E-2</v>
          </cell>
          <cell r="I107">
            <v>172</v>
          </cell>
        </row>
        <row r="108">
          <cell r="F108">
            <v>39336</v>
          </cell>
          <cell r="G108">
            <v>8.3000000000000004E-2</v>
          </cell>
          <cell r="I108">
            <v>168</v>
          </cell>
        </row>
        <row r="109">
          <cell r="F109">
            <v>39412</v>
          </cell>
          <cell r="G109">
            <v>9.9199999999999997E-2</v>
          </cell>
          <cell r="I109">
            <v>177</v>
          </cell>
        </row>
        <row r="110">
          <cell r="F110">
            <v>39450</v>
          </cell>
          <cell r="G110">
            <v>9.7000000000000003E-2</v>
          </cell>
          <cell r="I110">
            <v>176</v>
          </cell>
        </row>
        <row r="111">
          <cell r="F111">
            <v>39474</v>
          </cell>
          <cell r="G111">
            <v>9.3799999999999994E-2</v>
          </cell>
          <cell r="I111">
            <v>179</v>
          </cell>
        </row>
        <row r="112">
          <cell r="F112">
            <v>39489</v>
          </cell>
          <cell r="G112">
            <v>9.7000000000000003E-2</v>
          </cell>
          <cell r="I112">
            <v>180</v>
          </cell>
        </row>
        <row r="113">
          <cell r="F113">
            <v>39505</v>
          </cell>
          <cell r="G113">
            <v>9.7000000000000003E-2</v>
          </cell>
          <cell r="I113">
            <v>181</v>
          </cell>
        </row>
        <row r="114">
          <cell r="F114">
            <v>39527</v>
          </cell>
          <cell r="G114">
            <v>0.1003</v>
          </cell>
          <cell r="I114">
            <v>180</v>
          </cell>
        </row>
        <row r="115">
          <cell r="F115">
            <v>39538</v>
          </cell>
          <cell r="G115">
            <v>0.10349999999999999</v>
          </cell>
          <cell r="I115">
            <v>181</v>
          </cell>
        </row>
        <row r="116">
          <cell r="F116">
            <v>39553</v>
          </cell>
          <cell r="G116">
            <v>0.10349999999999999</v>
          </cell>
          <cell r="I116">
            <v>184</v>
          </cell>
        </row>
        <row r="117">
          <cell r="F117">
            <v>39567</v>
          </cell>
          <cell r="G117">
            <v>0.1067</v>
          </cell>
          <cell r="I117">
            <v>185</v>
          </cell>
        </row>
        <row r="118">
          <cell r="F118">
            <v>39588</v>
          </cell>
          <cell r="G118">
            <v>0.1099</v>
          </cell>
          <cell r="I118">
            <v>182</v>
          </cell>
        </row>
        <row r="119">
          <cell r="F119">
            <v>39602</v>
          </cell>
          <cell r="G119">
            <v>0.1067</v>
          </cell>
          <cell r="I119">
            <v>185</v>
          </cell>
        </row>
        <row r="120">
          <cell r="F120">
            <v>39612</v>
          </cell>
          <cell r="G120">
            <v>0.10349999999999999</v>
          </cell>
          <cell r="I120">
            <v>184</v>
          </cell>
        </row>
        <row r="121">
          <cell r="F121">
            <v>39639</v>
          </cell>
          <cell r="G121">
            <v>0.1099</v>
          </cell>
          <cell r="I121">
            <v>182</v>
          </cell>
        </row>
        <row r="122">
          <cell r="F122">
            <v>39643</v>
          </cell>
          <cell r="G122">
            <v>0.10349999999999999</v>
          </cell>
          <cell r="I122">
            <v>181</v>
          </cell>
        </row>
        <row r="123">
          <cell r="F123">
            <v>39685</v>
          </cell>
          <cell r="G123">
            <v>0.11310000000000001</v>
          </cell>
          <cell r="I123">
            <v>179</v>
          </cell>
        </row>
        <row r="124">
          <cell r="F124">
            <v>39693</v>
          </cell>
          <cell r="G124">
            <v>0.1099</v>
          </cell>
          <cell r="I124">
            <v>179</v>
          </cell>
        </row>
        <row r="125">
          <cell r="F125">
            <v>39696</v>
          </cell>
          <cell r="G125">
            <v>0.11940000000000001</v>
          </cell>
          <cell r="I125">
            <v>178</v>
          </cell>
        </row>
        <row r="126">
          <cell r="F126">
            <v>39704</v>
          </cell>
          <cell r="G126">
            <v>0.11310000000000001</v>
          </cell>
          <cell r="I126">
            <v>176</v>
          </cell>
        </row>
        <row r="127">
          <cell r="F127">
            <v>39708</v>
          </cell>
          <cell r="G127">
            <v>0.11940000000000001</v>
          </cell>
          <cell r="I127">
            <v>177</v>
          </cell>
        </row>
        <row r="128">
          <cell r="F128">
            <v>39716</v>
          </cell>
          <cell r="G128">
            <v>0.11310000000000001</v>
          </cell>
          <cell r="I128">
            <v>177</v>
          </cell>
        </row>
        <row r="129">
          <cell r="F129">
            <v>39736</v>
          </cell>
          <cell r="G129">
            <v>0.11310000000000001</v>
          </cell>
          <cell r="I129">
            <v>176</v>
          </cell>
        </row>
        <row r="130">
          <cell r="F130">
            <v>39737</v>
          </cell>
          <cell r="G130">
            <v>0.11310000000000001</v>
          </cell>
          <cell r="I130">
            <v>176</v>
          </cell>
        </row>
        <row r="131">
          <cell r="F131">
            <v>39749</v>
          </cell>
          <cell r="G131">
            <v>0.11310000000000001</v>
          </cell>
          <cell r="I131">
            <v>177</v>
          </cell>
        </row>
        <row r="132">
          <cell r="F132">
            <v>39762</v>
          </cell>
          <cell r="G132">
            <v>0.11310000000000001</v>
          </cell>
          <cell r="I132">
            <v>179</v>
          </cell>
        </row>
        <row r="133">
          <cell r="F133">
            <v>39783</v>
          </cell>
          <cell r="G133">
            <v>0.11940000000000001</v>
          </cell>
          <cell r="I133">
            <v>183</v>
          </cell>
        </row>
        <row r="134">
          <cell r="F134">
            <v>39798</v>
          </cell>
          <cell r="G134">
            <v>0.11310000000000001</v>
          </cell>
          <cell r="I134">
            <v>186</v>
          </cell>
        </row>
        <row r="135">
          <cell r="F135">
            <v>39799</v>
          </cell>
          <cell r="G135">
            <v>0.1099</v>
          </cell>
          <cell r="I135">
            <v>187</v>
          </cell>
        </row>
        <row r="136">
          <cell r="F136">
            <v>39812</v>
          </cell>
          <cell r="G136">
            <v>0.1174</v>
          </cell>
          <cell r="I136">
            <v>184</v>
          </cell>
        </row>
        <row r="137">
          <cell r="F137">
            <v>39817</v>
          </cell>
          <cell r="G137">
            <v>0.1237</v>
          </cell>
          <cell r="I137">
            <v>185</v>
          </cell>
        </row>
        <row r="138">
          <cell r="F138">
            <v>39848</v>
          </cell>
          <cell r="G138">
            <v>0.1268</v>
          </cell>
          <cell r="I138">
            <v>181</v>
          </cell>
        </row>
        <row r="139">
          <cell r="F139">
            <v>39857</v>
          </cell>
          <cell r="G139">
            <v>0.1268</v>
          </cell>
          <cell r="I139">
            <v>187</v>
          </cell>
        </row>
        <row r="140">
          <cell r="F140">
            <v>39879</v>
          </cell>
          <cell r="G140">
            <v>0.1331</v>
          </cell>
          <cell r="I140">
            <v>183</v>
          </cell>
        </row>
        <row r="141">
          <cell r="F141">
            <v>39891</v>
          </cell>
          <cell r="G141">
            <v>0.1424</v>
          </cell>
          <cell r="I141">
            <v>178</v>
          </cell>
        </row>
        <row r="142">
          <cell r="F142">
            <v>39916</v>
          </cell>
          <cell r="G142">
            <v>0.128</v>
          </cell>
          <cell r="I142">
            <v>178</v>
          </cell>
        </row>
        <row r="143">
          <cell r="F143">
            <v>39923</v>
          </cell>
          <cell r="G143">
            <v>0.13</v>
          </cell>
          <cell r="I143">
            <v>177</v>
          </cell>
        </row>
        <row r="144">
          <cell r="F144">
            <v>39929</v>
          </cell>
          <cell r="G144">
            <v>0.13</v>
          </cell>
          <cell r="I144">
            <v>180</v>
          </cell>
        </row>
        <row r="145">
          <cell r="F145">
            <v>39937</v>
          </cell>
          <cell r="G145">
            <v>0.12</v>
          </cell>
          <cell r="I145">
            <v>179</v>
          </cell>
        </row>
        <row r="146">
          <cell r="F146">
            <v>39944</v>
          </cell>
          <cell r="G146">
            <v>0.115</v>
          </cell>
          <cell r="I146">
            <v>181</v>
          </cell>
        </row>
        <row r="147">
          <cell r="F147">
            <v>39948</v>
          </cell>
          <cell r="G147">
            <v>0.108</v>
          </cell>
          <cell r="I147">
            <v>180</v>
          </cell>
        </row>
        <row r="148">
          <cell r="F148">
            <v>39954</v>
          </cell>
          <cell r="G148">
            <v>0.1046</v>
          </cell>
          <cell r="I148">
            <v>182</v>
          </cell>
        </row>
        <row r="149">
          <cell r="F149">
            <v>39959</v>
          </cell>
          <cell r="G149">
            <v>9.9000000000000005E-2</v>
          </cell>
          <cell r="I149">
            <v>182</v>
          </cell>
        </row>
        <row r="150">
          <cell r="F150">
            <v>39969</v>
          </cell>
          <cell r="G150">
            <v>0.1</v>
          </cell>
          <cell r="I150">
            <v>181</v>
          </cell>
        </row>
        <row r="151">
          <cell r="F151">
            <v>39975</v>
          </cell>
          <cell r="G151">
            <v>9.4899999999999998E-2</v>
          </cell>
          <cell r="I151">
            <v>180</v>
          </cell>
        </row>
        <row r="152">
          <cell r="F152">
            <v>39979</v>
          </cell>
          <cell r="G152">
            <v>9.1899999999999996E-2</v>
          </cell>
          <cell r="I152">
            <v>181</v>
          </cell>
        </row>
        <row r="153">
          <cell r="F153">
            <v>39988</v>
          </cell>
          <cell r="G153">
            <v>9.1899999999999996E-2</v>
          </cell>
          <cell r="I153">
            <v>181</v>
          </cell>
        </row>
        <row r="154">
          <cell r="F154">
            <v>39993</v>
          </cell>
          <cell r="G154">
            <v>8.8400000000000006E-2</v>
          </cell>
          <cell r="I154">
            <v>179</v>
          </cell>
        </row>
        <row r="155">
          <cell r="F155">
            <v>40004</v>
          </cell>
          <cell r="G155">
            <v>8.1799999999999998E-2</v>
          </cell>
          <cell r="I155">
            <v>179</v>
          </cell>
        </row>
        <row r="156">
          <cell r="F156">
            <v>40022</v>
          </cell>
          <cell r="G156">
            <v>7.8600000000000003E-2</v>
          </cell>
          <cell r="I156">
            <v>178</v>
          </cell>
        </row>
        <row r="157">
          <cell r="F157">
            <v>40045</v>
          </cell>
          <cell r="G157">
            <v>7.5600000000000001E-2</v>
          </cell>
          <cell r="I157">
            <v>176</v>
          </cell>
        </row>
        <row r="158">
          <cell r="F158">
            <v>40084</v>
          </cell>
          <cell r="G158">
            <v>7.2000000000000008E-2</v>
          </cell>
          <cell r="I158">
            <v>174</v>
          </cell>
        </row>
        <row r="159">
          <cell r="F159">
            <v>40087</v>
          </cell>
          <cell r="G159">
            <v>6.8699999999999997E-2</v>
          </cell>
          <cell r="I159">
            <v>175</v>
          </cell>
        </row>
        <row r="160">
          <cell r="F160">
            <v>40094</v>
          </cell>
          <cell r="G160">
            <v>6.8699999999999997E-2</v>
          </cell>
          <cell r="I160">
            <v>174</v>
          </cell>
        </row>
        <row r="161">
          <cell r="F161">
            <v>40129</v>
          </cell>
          <cell r="G161">
            <v>6.54E-2</v>
          </cell>
          <cell r="I161">
            <v>174</v>
          </cell>
        </row>
      </sheetData>
      <sheetData sheetId="1">
        <row r="7">
          <cell r="G7" t="str">
            <v>Body Fat Percent</v>
          </cell>
        </row>
        <row r="8">
          <cell r="G8">
            <v>0.1174</v>
          </cell>
        </row>
        <row r="9">
          <cell r="G9">
            <v>0.1237</v>
          </cell>
        </row>
        <row r="10">
          <cell r="G10">
            <v>0.1268</v>
          </cell>
        </row>
        <row r="11">
          <cell r="G11">
            <v>0.1268</v>
          </cell>
        </row>
        <row r="12">
          <cell r="G12">
            <v>0.1331</v>
          </cell>
        </row>
        <row r="13">
          <cell r="G13">
            <v>0.1424</v>
          </cell>
          <cell r="AI13">
            <v>40012</v>
          </cell>
        </row>
        <row r="14">
          <cell r="G14">
            <v>0.128</v>
          </cell>
        </row>
        <row r="15">
          <cell r="G15">
            <v>0.13</v>
          </cell>
          <cell r="AM15">
            <v>-0.17777777777777773</v>
          </cell>
        </row>
        <row r="16">
          <cell r="G16">
            <v>0.13</v>
          </cell>
        </row>
        <row r="17">
          <cell r="G17">
            <v>0.12</v>
          </cell>
        </row>
        <row r="18">
          <cell r="G18">
            <v>0.115</v>
          </cell>
        </row>
        <row r="19">
          <cell r="G19">
            <v>0.108</v>
          </cell>
        </row>
        <row r="20">
          <cell r="G20">
            <v>0.1046</v>
          </cell>
          <cell r="AM20">
            <v>8.3777777777777764</v>
          </cell>
        </row>
        <row r="21">
          <cell r="G21">
            <v>9.9000000000000005E-2</v>
          </cell>
        </row>
        <row r="22">
          <cell r="G22">
            <v>0.1</v>
          </cell>
        </row>
        <row r="23">
          <cell r="G23">
            <v>9.4899999999999998E-2</v>
          </cell>
        </row>
        <row r="24">
          <cell r="G24">
            <v>9.1899999999999996E-2</v>
          </cell>
        </row>
        <row r="25">
          <cell r="G25">
            <v>8.8400000000000006E-2</v>
          </cell>
        </row>
        <row r="26">
          <cell r="G26">
            <v>8.1799999999999998E-2</v>
          </cell>
        </row>
        <row r="27">
          <cell r="G27">
            <v>8.1799999999999998E-2</v>
          </cell>
        </row>
        <row r="28">
          <cell r="G28">
            <v>7.8600000000000003E-2</v>
          </cell>
        </row>
        <row r="29">
          <cell r="G29">
            <v>7.5600000000000001E-2</v>
          </cell>
        </row>
        <row r="30">
          <cell r="G30">
            <v>7.1999999999999995E-2</v>
          </cell>
        </row>
        <row r="31">
          <cell r="G31">
            <v>6.8699999999999997E-2</v>
          </cell>
        </row>
        <row r="32">
          <cell r="G32">
            <v>6.54E-2</v>
          </cell>
        </row>
        <row r="42">
          <cell r="Q42">
            <v>40145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5">
          <cell r="D15">
            <v>28</v>
          </cell>
          <cell r="F15">
            <v>20</v>
          </cell>
        </row>
        <row r="17">
          <cell r="D17">
            <v>195</v>
          </cell>
        </row>
        <row r="19">
          <cell r="D19">
            <v>20</v>
          </cell>
        </row>
        <row r="20">
          <cell r="D20">
            <v>4</v>
          </cell>
        </row>
        <row r="21">
          <cell r="D21">
            <v>3</v>
          </cell>
        </row>
      </sheetData>
      <sheetData sheetId="1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Calendar 2004"/>
      <sheetName val="BodyComposition"/>
      <sheetName val="Spring Poundage Chart"/>
      <sheetName val="Venice Beach 060505"/>
      <sheetName val="Maximum "/>
      <sheetName val="BodyCompositionChart"/>
      <sheetName val="Legs"/>
      <sheetName val="Push "/>
      <sheetName val="Pull "/>
      <sheetName val="Heavy Legs "/>
      <sheetName val="Heavy Push"/>
      <sheetName val="Heavy Pull"/>
      <sheetName val="Workout Log Form"/>
      <sheetName val="Transition Workout Legs"/>
      <sheetName val="Transition Workout Upper Body"/>
      <sheetName val="51RM"/>
      <sheetName val="51RM VARIABLE"/>
      <sheetName val="Weights"/>
      <sheetName val="Weights Tables"/>
      <sheetName val="Monthly Calendar (3)"/>
      <sheetName val="Protein Balance"/>
      <sheetName val="Weekly Calendar"/>
      <sheetName val="Jerry Bruton (4)"/>
      <sheetName val="Calendar Old"/>
    </sheetNames>
    <sheetDataSet>
      <sheetData sheetId="0" refreshError="1"/>
      <sheetData sheetId="1" refreshError="1"/>
      <sheetData sheetId="2" refreshError="1"/>
      <sheetData sheetId="3">
        <row r="4">
          <cell r="A4" t="str">
            <v>1</v>
          </cell>
          <cell r="B4">
            <v>150</v>
          </cell>
          <cell r="C4">
            <v>100</v>
          </cell>
          <cell r="D4">
            <v>0</v>
          </cell>
          <cell r="E4">
            <v>0</v>
          </cell>
        </row>
        <row r="5">
          <cell r="A5" t="str">
            <v>2</v>
          </cell>
          <cell r="B5">
            <v>160</v>
          </cell>
          <cell r="C5">
            <v>115</v>
          </cell>
          <cell r="D5">
            <v>0</v>
          </cell>
          <cell r="E5">
            <v>0</v>
          </cell>
        </row>
        <row r="6">
          <cell r="A6" t="str">
            <v>3</v>
          </cell>
          <cell r="B6">
            <v>175</v>
          </cell>
          <cell r="C6">
            <v>135</v>
          </cell>
          <cell r="D6">
            <v>160</v>
          </cell>
          <cell r="E6">
            <v>0</v>
          </cell>
        </row>
        <row r="7">
          <cell r="A7" t="str">
            <v>4</v>
          </cell>
          <cell r="B7">
            <v>187.5</v>
          </cell>
          <cell r="C7">
            <v>145</v>
          </cell>
          <cell r="D7">
            <v>167.5</v>
          </cell>
          <cell r="E7">
            <v>0</v>
          </cell>
        </row>
        <row r="8">
          <cell r="A8" t="str">
            <v>5</v>
          </cell>
          <cell r="B8">
            <v>200</v>
          </cell>
          <cell r="C8">
            <v>150</v>
          </cell>
          <cell r="D8">
            <v>180</v>
          </cell>
          <cell r="E8">
            <v>0</v>
          </cell>
        </row>
        <row r="9">
          <cell r="A9">
            <v>6</v>
          </cell>
          <cell r="B9">
            <v>212.5</v>
          </cell>
          <cell r="C9">
            <v>155</v>
          </cell>
          <cell r="D9">
            <v>187.5</v>
          </cell>
          <cell r="E9">
            <v>0</v>
          </cell>
        </row>
        <row r="10">
          <cell r="A10">
            <v>7</v>
          </cell>
          <cell r="B10">
            <v>225</v>
          </cell>
          <cell r="C10">
            <v>160</v>
          </cell>
          <cell r="D10">
            <v>195</v>
          </cell>
          <cell r="E10">
            <v>0</v>
          </cell>
        </row>
        <row r="11">
          <cell r="A11">
            <v>8</v>
          </cell>
          <cell r="B11">
            <v>237.5</v>
          </cell>
          <cell r="C11">
            <v>162.5</v>
          </cell>
          <cell r="D11">
            <v>205</v>
          </cell>
          <cell r="E11">
            <v>0</v>
          </cell>
        </row>
        <row r="12">
          <cell r="A12">
            <v>9</v>
          </cell>
          <cell r="B12">
            <v>250</v>
          </cell>
          <cell r="D12">
            <v>225</v>
          </cell>
          <cell r="E12">
            <v>80</v>
          </cell>
        </row>
        <row r="13">
          <cell r="A13">
            <v>10</v>
          </cell>
          <cell r="B13">
            <v>275</v>
          </cell>
          <cell r="D13">
            <v>225</v>
          </cell>
          <cell r="E13">
            <v>90</v>
          </cell>
        </row>
        <row r="14">
          <cell r="A14">
            <v>11</v>
          </cell>
          <cell r="B14">
            <v>275</v>
          </cell>
          <cell r="D14">
            <v>225</v>
          </cell>
          <cell r="E14">
            <v>90</v>
          </cell>
        </row>
      </sheetData>
      <sheetData sheetId="4" refreshError="1"/>
      <sheetData sheetId="5" refreshError="1"/>
      <sheetData sheetId="6">
        <row r="1">
          <cell r="A1" t="str">
            <v>Date</v>
          </cell>
          <cell r="B1" t="str">
            <v>Lean Mass</v>
          </cell>
          <cell r="C1" t="str">
            <v>Body Fat</v>
          </cell>
          <cell r="D1" t="str">
            <v>Weight</v>
          </cell>
          <cell r="E1" t="str">
            <v>BFP</v>
          </cell>
        </row>
        <row r="2">
          <cell r="A2" t="str">
            <v>3/28/05</v>
          </cell>
          <cell r="B2">
            <v>181</v>
          </cell>
          <cell r="C2">
            <v>39</v>
          </cell>
          <cell r="D2">
            <v>220</v>
          </cell>
          <cell r="E2">
            <v>0.17730000000000001</v>
          </cell>
        </row>
        <row r="3">
          <cell r="A3" t="str">
            <v>4/2/05</v>
          </cell>
          <cell r="B3">
            <v>185</v>
          </cell>
          <cell r="C3">
            <v>34</v>
          </cell>
          <cell r="D3">
            <v>219</v>
          </cell>
          <cell r="E3">
            <v>0.15629999999999999</v>
          </cell>
        </row>
        <row r="4">
          <cell r="A4" t="str">
            <v>4/18/05</v>
          </cell>
          <cell r="B4">
            <v>184</v>
          </cell>
          <cell r="C4">
            <v>30</v>
          </cell>
          <cell r="D4">
            <v>214</v>
          </cell>
          <cell r="E4">
            <v>0.1411</v>
          </cell>
        </row>
        <row r="5">
          <cell r="A5" t="str">
            <v>4/24/05</v>
          </cell>
          <cell r="B5">
            <v>186</v>
          </cell>
          <cell r="C5">
            <v>27</v>
          </cell>
          <cell r="D5">
            <v>213</v>
          </cell>
          <cell r="E5">
            <v>0.129</v>
          </cell>
        </row>
        <row r="6">
          <cell r="A6" t="str">
            <v>5/2/05</v>
          </cell>
          <cell r="B6">
            <v>184</v>
          </cell>
          <cell r="C6">
            <v>28</v>
          </cell>
          <cell r="D6">
            <v>212</v>
          </cell>
          <cell r="E6">
            <v>0.1318</v>
          </cell>
        </row>
        <row r="7">
          <cell r="A7" t="str">
            <v>5/8/05</v>
          </cell>
          <cell r="B7">
            <v>185</v>
          </cell>
          <cell r="C7">
            <v>27</v>
          </cell>
          <cell r="D7">
            <v>212</v>
          </cell>
          <cell r="E7">
            <v>0.1255</v>
          </cell>
        </row>
        <row r="8">
          <cell r="A8" t="str">
            <v>5/11/05</v>
          </cell>
          <cell r="B8">
            <v>186</v>
          </cell>
          <cell r="C8">
            <v>28</v>
          </cell>
          <cell r="D8">
            <v>214</v>
          </cell>
          <cell r="E8">
            <v>0.129</v>
          </cell>
        </row>
        <row r="9">
          <cell r="A9" t="str">
            <v>5/16/05</v>
          </cell>
          <cell r="B9">
            <v>185</v>
          </cell>
          <cell r="C9">
            <v>27</v>
          </cell>
          <cell r="D9">
            <v>212</v>
          </cell>
          <cell r="E9">
            <v>0.1255</v>
          </cell>
        </row>
        <row r="10">
          <cell r="A10" t="str">
            <v>5/23/05</v>
          </cell>
          <cell r="B10">
            <v>185</v>
          </cell>
          <cell r="C10">
            <v>25</v>
          </cell>
          <cell r="D10">
            <v>210</v>
          </cell>
          <cell r="E10">
            <v>0.1192</v>
          </cell>
        </row>
        <row r="11">
          <cell r="A11" t="str">
            <v>6/9/05</v>
          </cell>
          <cell r="B11">
            <v>188</v>
          </cell>
          <cell r="C11">
            <v>25</v>
          </cell>
          <cell r="D11">
            <v>213</v>
          </cell>
          <cell r="E11">
            <v>0.11599999999999999</v>
          </cell>
        </row>
        <row r="12">
          <cell r="A12" t="str">
            <v>6/13/05</v>
          </cell>
          <cell r="B12">
            <v>185</v>
          </cell>
          <cell r="C12">
            <v>24</v>
          </cell>
          <cell r="D12">
            <v>209</v>
          </cell>
          <cell r="E12">
            <v>0.1129</v>
          </cell>
        </row>
        <row r="13">
          <cell r="A13" t="str">
            <v>6/23/05</v>
          </cell>
          <cell r="B13">
            <v>185</v>
          </cell>
          <cell r="C13">
            <v>24</v>
          </cell>
          <cell r="D13">
            <v>209</v>
          </cell>
          <cell r="E13">
            <v>0.1129</v>
          </cell>
        </row>
        <row r="14">
          <cell r="A14" t="str">
            <v>7/10/05</v>
          </cell>
          <cell r="B14">
            <v>185</v>
          </cell>
          <cell r="C14">
            <v>22</v>
          </cell>
          <cell r="D14">
            <v>207</v>
          </cell>
          <cell r="E14">
            <v>0.1066</v>
          </cell>
        </row>
        <row r="15">
          <cell r="A15">
            <v>38553</v>
          </cell>
          <cell r="B15">
            <v>186</v>
          </cell>
          <cell r="C15">
            <v>21</v>
          </cell>
          <cell r="D15">
            <v>207</v>
          </cell>
          <cell r="E15">
            <v>0.1002</v>
          </cell>
        </row>
        <row r="16">
          <cell r="A16">
            <v>38564</v>
          </cell>
          <cell r="B16">
            <v>184</v>
          </cell>
          <cell r="C16">
            <v>19</v>
          </cell>
          <cell r="D16">
            <v>203</v>
          </cell>
          <cell r="E16">
            <v>9.3700000000000006E-2</v>
          </cell>
        </row>
        <row r="17">
          <cell r="A17">
            <v>38572</v>
          </cell>
          <cell r="B17">
            <v>185</v>
          </cell>
          <cell r="C17">
            <v>19</v>
          </cell>
          <cell r="D17">
            <v>204</v>
          </cell>
          <cell r="E17">
            <v>9.3700000000000006E-2</v>
          </cell>
        </row>
        <row r="18">
          <cell r="A18">
            <v>38610</v>
          </cell>
          <cell r="B18">
            <v>186</v>
          </cell>
          <cell r="C18">
            <v>18</v>
          </cell>
          <cell r="D18">
            <v>204</v>
          </cell>
          <cell r="E18">
            <v>9.0499999999999997E-2</v>
          </cell>
        </row>
        <row r="19">
          <cell r="A19">
            <v>38622</v>
          </cell>
          <cell r="B19">
            <v>183</v>
          </cell>
          <cell r="C19">
            <v>17</v>
          </cell>
          <cell r="D19">
            <v>200</v>
          </cell>
          <cell r="E19">
            <v>8.7300000000000003E-2</v>
          </cell>
        </row>
        <row r="20">
          <cell r="A20">
            <v>38644</v>
          </cell>
          <cell r="B20">
            <v>182</v>
          </cell>
          <cell r="C20">
            <v>17</v>
          </cell>
          <cell r="D20">
            <v>199</v>
          </cell>
          <cell r="E20">
            <v>8.4000000000000005E-2</v>
          </cell>
        </row>
        <row r="21">
          <cell r="A21">
            <v>38663</v>
          </cell>
          <cell r="B21">
            <v>179</v>
          </cell>
          <cell r="C21">
            <v>16</v>
          </cell>
          <cell r="D21">
            <v>195</v>
          </cell>
          <cell r="E21">
            <v>8.4000000000000005E-2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kinfold Worksheet"/>
    </sheetNames>
    <sheetDataSet>
      <sheetData sheetId="0">
        <row r="6">
          <cell r="B6" t="str">
            <v>Jerry Bruton</v>
          </cell>
        </row>
        <row r="15">
          <cell r="C15">
            <v>7</v>
          </cell>
        </row>
        <row r="16">
          <cell r="C16">
            <v>13</v>
          </cell>
        </row>
        <row r="17">
          <cell r="C17">
            <v>10</v>
          </cell>
        </row>
        <row r="18">
          <cell r="C18">
            <v>30</v>
          </cell>
        </row>
        <row r="25">
          <cell r="C25">
            <v>0</v>
          </cell>
        </row>
        <row r="29">
          <cell r="C29">
            <v>11.960000038146973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8"/>
      <sheetName val="Masters National"/>
      <sheetName val="Muscular anatomy chart"/>
      <sheetName val="Push-Pull Routine"/>
      <sheetName val="Strength Training"/>
      <sheetName val="3 weeks before contest routine"/>
      <sheetName val="Non Push-Pull Routine"/>
      <sheetName val="Glutes"/>
      <sheetName val="Muscle Gain in one year"/>
      <sheetName val="skinfold Measurements"/>
      <sheetName val="skinfold Measurements (2)"/>
      <sheetName val="Body Composition History"/>
      <sheetName val="Body Composition Trend"/>
      <sheetName val="TDEE"/>
      <sheetName val="Sternum Chin ups"/>
      <sheetName val="BodyComposition Multi"/>
      <sheetName val="Zercher Squat"/>
      <sheetName val="HIIT"/>
      <sheetName val="Sheet3"/>
      <sheetName val="vivo and vitro"/>
      <sheetName val="Workout Winter 2011"/>
      <sheetName val="BB.com codes"/>
      <sheetName val="BodySpace Entries"/>
      <sheetName val="Website References"/>
      <sheetName val="Sheet6"/>
      <sheetName val="Sheet5"/>
      <sheetName val="muscle shape"/>
      <sheetName val="Muscle Structure"/>
      <sheetName val="clavicular Pectoralis Major"/>
      <sheetName val="Body Composition Trend (2)"/>
      <sheetName val="Tibialis Anterior exercise"/>
      <sheetName val="Workout Summer 2010"/>
      <sheetName val="Chain Full Squats"/>
      <sheetName val="Planes - Range of motion"/>
      <sheetName val="Hugging for back stretch "/>
      <sheetName val="Sheet1"/>
      <sheetName val="Skeletal Anatomy"/>
      <sheetName val="pendlay row"/>
      <sheetName val="muscle forms"/>
      <sheetName val="Sartorius Exercise"/>
      <sheetName val="Meal "/>
      <sheetName val="End of bar attachment        "/>
      <sheetName val="Bent Cls grp Str Arm Pulldwn"/>
      <sheetName val="Energy Production"/>
      <sheetName val="deadlift"/>
      <sheetName val="muscle memory"/>
      <sheetName val="stretching"/>
      <sheetName val="1-rep max"/>
      <sheetName val="Motor Unit"/>
      <sheetName val="Rest Pause"/>
      <sheetName val="Muscle gain and measurments"/>
      <sheetName val="Hip Belt Squat Machines"/>
      <sheetName val="squat"/>
      <sheetName val="Sheet7"/>
      <sheetName val="Sheet2"/>
      <sheetName val="muscle shapes and levers"/>
      <sheetName val="Workout plan for bodybuilding.c"/>
      <sheetName val="Sheet4"/>
      <sheetName val="sites"/>
      <sheetName val="Sheet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57">
          <cell r="D57">
            <v>1</v>
          </cell>
          <cell r="E57">
            <v>0.5</v>
          </cell>
          <cell r="F57">
            <v>2</v>
          </cell>
          <cell r="G57">
            <v>17.864710198092439</v>
          </cell>
          <cell r="H57">
            <v>6.9022743947175336</v>
          </cell>
          <cell r="I57">
            <v>12.180484225972119</v>
          </cell>
          <cell r="J57">
            <v>10.962435803374905</v>
          </cell>
        </row>
        <row r="58">
          <cell r="D58">
            <v>2</v>
          </cell>
          <cell r="E58">
            <v>0.5</v>
          </cell>
          <cell r="F58">
            <v>4</v>
          </cell>
          <cell r="G58">
            <v>35.729420396184878</v>
          </cell>
          <cell r="H58">
            <v>13.804548789435067</v>
          </cell>
          <cell r="I58">
            <v>24.360968451944238</v>
          </cell>
          <cell r="J58">
            <v>21.924871606749811</v>
          </cell>
        </row>
        <row r="59">
          <cell r="D59">
            <v>3</v>
          </cell>
          <cell r="E59">
            <v>0.5</v>
          </cell>
          <cell r="F59">
            <v>6</v>
          </cell>
          <cell r="G59">
            <v>53.594130594277324</v>
          </cell>
          <cell r="H59">
            <v>20.706823184152601</v>
          </cell>
          <cell r="I59">
            <v>36.541452677916354</v>
          </cell>
          <cell r="J59">
            <v>32.88730741012472</v>
          </cell>
        </row>
        <row r="60">
          <cell r="D60">
            <v>4</v>
          </cell>
          <cell r="E60">
            <v>0.5</v>
          </cell>
          <cell r="F60">
            <v>8</v>
          </cell>
          <cell r="G60">
            <v>71.458840792369756</v>
          </cell>
          <cell r="H60">
            <v>27.609097578870134</v>
          </cell>
          <cell r="I60">
            <v>48.721936903888476</v>
          </cell>
          <cell r="J60">
            <v>43.849743213499622</v>
          </cell>
        </row>
        <row r="61">
          <cell r="D61">
            <v>5</v>
          </cell>
          <cell r="E61" t="str">
            <v>0.5 &amp; .375</v>
          </cell>
          <cell r="F61" t="str">
            <v>8 @ .5 &amp; 2 @ .375</v>
          </cell>
          <cell r="G61">
            <v>79.708840792369756</v>
          </cell>
          <cell r="H61">
            <v>30.796597578870134</v>
          </cell>
          <cell r="I61">
            <v>53.784436903888476</v>
          </cell>
          <cell r="J61">
            <v>49.474743213499622</v>
          </cell>
        </row>
        <row r="62">
          <cell r="D62">
            <v>6</v>
          </cell>
          <cell r="E62" t="str">
            <v>0.5 &amp; .375</v>
          </cell>
          <cell r="F62" t="str">
            <v>8 @ .5 &amp; 4 @ .375</v>
          </cell>
          <cell r="G62">
            <v>87.958840792369756</v>
          </cell>
          <cell r="H62">
            <v>33.984097578870134</v>
          </cell>
          <cell r="I62">
            <v>58.846936903888476</v>
          </cell>
          <cell r="J62">
            <v>55.099743213499622</v>
          </cell>
        </row>
        <row r="67">
          <cell r="D67">
            <v>5</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7"/>
  <sheetViews>
    <sheetView view="pageLayout" workbookViewId="0">
      <selection activeCell="B13" sqref="B13"/>
    </sheetView>
  </sheetViews>
  <sheetFormatPr baseColWidth="10" defaultColWidth="11" defaultRowHeight="13" x14ac:dyDescent="0"/>
  <cols>
    <col min="1" max="1" width="13.28515625" customWidth="1"/>
    <col min="2" max="2" width="9.28515625" customWidth="1"/>
    <col min="3" max="3" width="8.42578125" style="3" customWidth="1"/>
    <col min="4" max="4" width="10.140625" style="2" customWidth="1"/>
    <col min="5" max="5" width="12.7109375" customWidth="1"/>
    <col min="6" max="6" width="11.5703125" customWidth="1"/>
    <col min="7" max="7" width="12.140625" customWidth="1"/>
    <col min="8" max="8" width="13.85546875" customWidth="1"/>
    <col min="9" max="9" width="4.42578125" customWidth="1"/>
    <col min="10" max="10" width="13.5703125" customWidth="1"/>
    <col min="11" max="13" width="3.140625" customWidth="1"/>
    <col min="14" max="14" width="8.28515625" customWidth="1"/>
    <col min="15" max="18" width="3.140625" customWidth="1"/>
    <col min="19" max="24" width="2.85546875" style="1" customWidth="1"/>
    <col min="25" max="25" width="18" customWidth="1"/>
    <col min="26" max="26" width="24" customWidth="1"/>
    <col min="27" max="27" width="17.7109375" customWidth="1"/>
    <col min="28" max="28" width="18" customWidth="1"/>
    <col min="29" max="29" width="22.42578125" customWidth="1"/>
    <col min="30" max="30" width="11.5703125" customWidth="1"/>
    <col min="31" max="31" width="13" customWidth="1"/>
    <col min="32" max="32" width="13.28515625" customWidth="1"/>
    <col min="33" max="33" width="10.140625" customWidth="1"/>
    <col min="34" max="34" width="15.140625" customWidth="1"/>
    <col min="35" max="35" width="11.5703125" customWidth="1"/>
    <col min="36" max="36" width="13.5703125" customWidth="1"/>
    <col min="37" max="37" width="10.42578125" customWidth="1"/>
    <col min="38" max="38" width="12" customWidth="1"/>
    <col min="39" max="39" width="7.28515625" customWidth="1"/>
    <col min="40" max="40" width="13.140625" customWidth="1"/>
    <col min="41" max="41" width="13.5703125" customWidth="1"/>
    <col min="42" max="42" width="10.5703125" customWidth="1"/>
    <col min="43" max="43" width="8.42578125" customWidth="1"/>
  </cols>
  <sheetData>
    <row r="1" spans="1:45" ht="18" customHeight="1">
      <c r="A1" s="70" t="s">
        <v>52</v>
      </c>
      <c r="B1" s="25"/>
      <c r="C1" s="24" t="s">
        <v>51</v>
      </c>
      <c r="D1" s="23"/>
      <c r="E1" s="25"/>
      <c r="F1" s="25"/>
      <c r="G1" s="25"/>
      <c r="H1" s="25"/>
      <c r="I1" s="25"/>
      <c r="J1" s="32"/>
      <c r="K1" s="32"/>
      <c r="L1" s="32"/>
      <c r="M1" s="7"/>
      <c r="N1" s="7"/>
      <c r="O1" s="7"/>
      <c r="P1" s="7"/>
      <c r="Q1" s="7"/>
      <c r="R1" s="7"/>
      <c r="S1" s="29"/>
      <c r="T1" s="29"/>
      <c r="U1" s="29"/>
      <c r="V1" s="29"/>
      <c r="W1" s="29"/>
      <c r="X1" s="29"/>
      <c r="Y1" s="7"/>
      <c r="Z1" s="7"/>
    </row>
    <row r="2" spans="1:45" ht="15">
      <c r="A2" s="97"/>
      <c r="B2" s="76"/>
      <c r="C2" s="77"/>
      <c r="D2" s="78"/>
      <c r="E2" s="76"/>
      <c r="F2" s="76"/>
      <c r="G2" s="76"/>
      <c r="H2" s="76"/>
      <c r="I2" s="31"/>
      <c r="J2" s="32"/>
      <c r="K2" s="32"/>
      <c r="L2" s="32"/>
      <c r="M2" s="12"/>
      <c r="N2" s="13"/>
      <c r="O2" s="12"/>
      <c r="P2" s="12"/>
      <c r="Q2" s="12"/>
      <c r="R2" s="12"/>
      <c r="S2" s="29"/>
      <c r="T2" s="29"/>
      <c r="U2" s="29"/>
      <c r="V2" s="29"/>
      <c r="W2" s="29"/>
      <c r="X2" s="29"/>
      <c r="Y2" s="27"/>
      <c r="Z2" s="27"/>
      <c r="AA2" s="26"/>
      <c r="AB2" s="26"/>
      <c r="AC2" s="26"/>
      <c r="AD2" s="26"/>
      <c r="AE2" s="26"/>
      <c r="AF2" s="26"/>
      <c r="AG2" s="26"/>
      <c r="AH2" s="26"/>
      <c r="AI2" s="26"/>
      <c r="AJ2" s="26"/>
      <c r="AK2" s="26"/>
      <c r="AL2" s="26"/>
      <c r="AM2" s="26"/>
      <c r="AN2" s="26"/>
      <c r="AO2" s="26"/>
      <c r="AP2" s="26"/>
      <c r="AQ2" s="26"/>
      <c r="AR2" s="28"/>
      <c r="AS2" s="26"/>
    </row>
    <row r="3" spans="1:45" ht="18" thickBot="1">
      <c r="A3" s="107" t="s">
        <v>50</v>
      </c>
      <c r="B3" s="108"/>
      <c r="C3" s="108"/>
      <c r="D3" s="109"/>
      <c r="E3" s="79"/>
      <c r="F3" s="79"/>
      <c r="G3" s="79"/>
      <c r="H3" s="79"/>
      <c r="I3" s="30"/>
      <c r="J3" s="32"/>
      <c r="K3" s="32"/>
      <c r="L3" s="32"/>
      <c r="M3" s="5"/>
      <c r="N3" s="20"/>
      <c r="O3" s="5"/>
      <c r="P3" s="5"/>
      <c r="Q3" s="5"/>
      <c r="R3" s="5"/>
      <c r="S3" s="5"/>
      <c r="T3" s="5"/>
      <c r="U3" s="5"/>
      <c r="V3" s="5"/>
      <c r="W3" s="5"/>
      <c r="X3" s="5"/>
      <c r="Y3" s="27"/>
      <c r="Z3" s="27"/>
      <c r="AA3" s="26"/>
      <c r="AB3" s="26"/>
      <c r="AC3" s="26"/>
      <c r="AD3" s="26"/>
      <c r="AE3" s="26"/>
      <c r="AF3" s="26"/>
      <c r="AG3" s="26"/>
      <c r="AH3" s="26"/>
      <c r="AI3" s="26"/>
      <c r="AJ3" s="26"/>
      <c r="AK3" s="26"/>
      <c r="AL3" s="26"/>
      <c r="AM3" s="26"/>
      <c r="AN3" s="26"/>
      <c r="AO3" s="26"/>
      <c r="AP3" s="26"/>
      <c r="AQ3" s="26"/>
      <c r="AS3" s="26"/>
    </row>
    <row r="4" spans="1:45" ht="29" customHeight="1">
      <c r="A4" s="104" t="s">
        <v>57</v>
      </c>
      <c r="B4" s="105"/>
      <c r="C4" s="105"/>
      <c r="D4" s="105"/>
      <c r="E4" s="105"/>
      <c r="F4" s="105"/>
      <c r="G4" s="105"/>
      <c r="H4" s="106"/>
      <c r="I4" s="30"/>
      <c r="J4" s="32"/>
      <c r="K4" s="32"/>
      <c r="L4" s="32"/>
      <c r="M4" s="5"/>
      <c r="N4" s="20"/>
      <c r="O4" s="5"/>
      <c r="P4" s="5"/>
      <c r="Q4" s="5"/>
      <c r="R4" s="5"/>
      <c r="S4" s="5"/>
      <c r="T4" s="5"/>
      <c r="U4" s="5"/>
      <c r="V4" s="5"/>
      <c r="W4" s="5"/>
      <c r="X4" s="5"/>
      <c r="Y4" s="27"/>
      <c r="Z4" s="27"/>
      <c r="AA4" s="26"/>
      <c r="AB4" s="26"/>
      <c r="AC4" s="26"/>
      <c r="AD4" s="26"/>
      <c r="AE4" s="26"/>
      <c r="AF4" s="26"/>
      <c r="AG4" s="26"/>
      <c r="AH4" s="26"/>
      <c r="AI4" s="26"/>
      <c r="AJ4" s="26"/>
      <c r="AK4" s="26"/>
      <c r="AL4" s="26"/>
      <c r="AM4" s="26"/>
      <c r="AN4" s="26"/>
      <c r="AO4" s="26"/>
      <c r="AP4" s="26"/>
      <c r="AQ4" s="26"/>
      <c r="AS4" s="26"/>
    </row>
    <row r="5" spans="1:45">
      <c r="A5" s="118" t="s">
        <v>22</v>
      </c>
      <c r="B5" s="119"/>
      <c r="C5" s="119"/>
      <c r="D5" s="119"/>
      <c r="E5" s="119"/>
      <c r="F5" s="119"/>
      <c r="G5" s="119"/>
      <c r="H5" s="120"/>
      <c r="I5" s="30"/>
      <c r="J5" s="32"/>
      <c r="K5" s="32"/>
      <c r="L5" s="32"/>
      <c r="M5" s="5"/>
      <c r="N5" s="19"/>
      <c r="O5" s="5"/>
      <c r="P5" s="5"/>
      <c r="Q5" s="5"/>
      <c r="R5" s="5"/>
      <c r="S5" s="5"/>
      <c r="T5" s="5"/>
      <c r="U5" s="5"/>
      <c r="V5" s="5"/>
      <c r="W5" s="5"/>
      <c r="X5" s="5"/>
      <c r="Y5" s="27"/>
      <c r="Z5" s="27"/>
      <c r="AA5" s="26"/>
      <c r="AB5" s="26"/>
      <c r="AC5" s="26"/>
      <c r="AD5" s="26"/>
      <c r="AE5" s="26"/>
      <c r="AF5" s="26"/>
      <c r="AG5" s="26"/>
      <c r="AH5" s="26"/>
      <c r="AI5" s="26"/>
      <c r="AJ5" s="26"/>
      <c r="AK5" s="26"/>
      <c r="AL5" s="26"/>
      <c r="AM5" s="26"/>
      <c r="AN5" s="26"/>
      <c r="AO5" s="26"/>
      <c r="AP5" s="26"/>
      <c r="AQ5" s="26"/>
      <c r="AS5" s="26"/>
    </row>
    <row r="6" spans="1:45" ht="14" thickBot="1">
      <c r="A6" s="80" t="s">
        <v>23</v>
      </c>
      <c r="B6" s="81" t="s">
        <v>54</v>
      </c>
      <c r="C6" s="81" t="s">
        <v>24</v>
      </c>
      <c r="D6" s="81" t="s">
        <v>25</v>
      </c>
      <c r="E6" s="81" t="s">
        <v>26</v>
      </c>
      <c r="F6" s="81" t="s">
        <v>27</v>
      </c>
      <c r="G6" s="81" t="s">
        <v>28</v>
      </c>
      <c r="H6" s="82" t="s">
        <v>29</v>
      </c>
      <c r="I6" s="30"/>
      <c r="J6" s="32"/>
      <c r="K6" s="32"/>
      <c r="L6" s="32"/>
      <c r="M6" s="5"/>
      <c r="N6" s="19"/>
      <c r="O6" s="5"/>
      <c r="P6" s="5"/>
      <c r="Q6" s="5"/>
      <c r="R6" s="5"/>
      <c r="S6" s="5"/>
      <c r="T6" s="5"/>
      <c r="U6" s="5"/>
      <c r="V6" s="5"/>
      <c r="W6" s="5"/>
      <c r="X6" s="5"/>
      <c r="Y6" s="27"/>
      <c r="Z6" s="27"/>
      <c r="AA6" s="26"/>
      <c r="AB6" s="26"/>
      <c r="AC6" s="26"/>
      <c r="AD6" s="26"/>
      <c r="AE6" s="26"/>
      <c r="AF6" s="26"/>
      <c r="AG6" s="26"/>
      <c r="AH6" s="26"/>
      <c r="AI6" s="26"/>
      <c r="AJ6" s="26"/>
      <c r="AK6" s="26"/>
      <c r="AL6" s="26"/>
      <c r="AM6" s="26"/>
      <c r="AN6" s="26"/>
      <c r="AO6" s="26"/>
      <c r="AP6" s="26"/>
      <c r="AQ6" s="26"/>
      <c r="AS6" s="26"/>
    </row>
    <row r="7" spans="1:45" ht="14" thickBot="1">
      <c r="A7" s="83">
        <v>76</v>
      </c>
      <c r="B7" s="84">
        <v>245</v>
      </c>
      <c r="C7" s="84">
        <v>19</v>
      </c>
      <c r="D7" s="73">
        <f>ROUND((66+(13.7*(B7*0.454))+(5*(A7*2.54))-(6.8*C7)),0)</f>
        <v>2426</v>
      </c>
      <c r="E7" s="85">
        <v>1.7250000000000001</v>
      </c>
      <c r="F7" s="75">
        <f>ROUND(+E7*D7,0)</f>
        <v>4185</v>
      </c>
      <c r="G7" s="75">
        <f>F7-500</f>
        <v>3685</v>
      </c>
      <c r="H7" s="86">
        <f>F7+500</f>
        <v>4685</v>
      </c>
      <c r="I7" s="30"/>
      <c r="J7" s="32"/>
      <c r="K7" s="32"/>
      <c r="L7" s="32"/>
      <c r="M7" s="5"/>
      <c r="N7" s="19"/>
      <c r="O7" s="5"/>
      <c r="P7" s="5"/>
      <c r="Q7" s="5"/>
      <c r="R7" s="5"/>
      <c r="S7" s="5"/>
      <c r="T7" s="5"/>
      <c r="U7" s="5"/>
      <c r="V7" s="5"/>
      <c r="W7" s="5"/>
      <c r="X7" s="5"/>
      <c r="Y7" s="27"/>
      <c r="Z7" s="27"/>
      <c r="AA7" s="26"/>
      <c r="AB7" s="26"/>
      <c r="AC7" s="26"/>
      <c r="AD7" s="26"/>
      <c r="AE7" s="26"/>
      <c r="AF7" s="26"/>
      <c r="AG7" s="26"/>
      <c r="AH7" s="26"/>
      <c r="AI7" s="26"/>
      <c r="AJ7" s="26"/>
      <c r="AK7" s="26"/>
      <c r="AL7" s="26"/>
      <c r="AM7" s="26"/>
      <c r="AN7" s="26"/>
      <c r="AO7" s="26"/>
      <c r="AP7" s="26"/>
      <c r="AQ7" s="26"/>
      <c r="AS7" s="26"/>
    </row>
    <row r="8" spans="1:45">
      <c r="A8" s="118" t="s">
        <v>55</v>
      </c>
      <c r="B8" s="119"/>
      <c r="C8" s="119"/>
      <c r="D8" s="119"/>
      <c r="E8" s="119"/>
      <c r="F8" s="119"/>
      <c r="G8" s="119"/>
      <c r="H8" s="120"/>
      <c r="I8" s="30"/>
      <c r="M8" s="5"/>
      <c r="N8" s="18"/>
      <c r="O8" s="5"/>
      <c r="P8" s="5"/>
      <c r="Q8" s="5"/>
      <c r="R8" s="5"/>
      <c r="S8" s="5"/>
      <c r="T8" s="5"/>
      <c r="U8" s="5"/>
      <c r="V8" s="5"/>
      <c r="W8" s="5"/>
      <c r="X8" s="5"/>
      <c r="Y8" s="27"/>
      <c r="Z8" s="27"/>
      <c r="AA8" s="26"/>
      <c r="AB8" s="26"/>
      <c r="AC8" s="26"/>
      <c r="AD8" s="26"/>
      <c r="AE8" s="26"/>
      <c r="AF8" s="26"/>
      <c r="AG8" s="26"/>
      <c r="AH8" s="26"/>
      <c r="AI8" s="26"/>
      <c r="AJ8" s="26"/>
      <c r="AK8" s="26"/>
      <c r="AL8" s="26"/>
      <c r="AM8" s="26"/>
      <c r="AN8" s="26"/>
      <c r="AO8" s="26"/>
      <c r="AP8" s="26"/>
      <c r="AQ8" s="26"/>
      <c r="AS8" s="26"/>
    </row>
    <row r="9" spans="1:45" ht="14" thickBot="1">
      <c r="A9" s="80" t="s">
        <v>23</v>
      </c>
      <c r="B9" s="81" t="s">
        <v>54</v>
      </c>
      <c r="C9" s="81" t="s">
        <v>24</v>
      </c>
      <c r="D9" s="81" t="s">
        <v>25</v>
      </c>
      <c r="E9" s="81" t="s">
        <v>26</v>
      </c>
      <c r="F9" s="81" t="s">
        <v>27</v>
      </c>
      <c r="G9" s="81" t="s">
        <v>28</v>
      </c>
      <c r="H9" s="82" t="s">
        <v>29</v>
      </c>
      <c r="I9" s="30"/>
      <c r="M9" s="5"/>
      <c r="N9" s="18"/>
      <c r="O9" s="5"/>
      <c r="P9" s="5"/>
      <c r="Q9" s="5"/>
      <c r="R9" s="5"/>
      <c r="S9" s="5"/>
      <c r="T9" s="5"/>
      <c r="U9" s="5"/>
      <c r="V9" s="5"/>
      <c r="W9" s="5"/>
      <c r="X9" s="5"/>
      <c r="Y9" s="27"/>
      <c r="Z9" s="27"/>
      <c r="AA9" s="26"/>
      <c r="AB9" s="26"/>
      <c r="AC9" s="26"/>
      <c r="AD9" s="26"/>
      <c r="AE9" s="26"/>
      <c r="AF9" s="26"/>
      <c r="AG9" s="26"/>
      <c r="AH9" s="26"/>
      <c r="AI9" s="26"/>
      <c r="AJ9" s="26"/>
      <c r="AK9" s="26"/>
      <c r="AL9" s="26"/>
      <c r="AM9" s="26"/>
      <c r="AN9" s="26"/>
      <c r="AO9" s="26"/>
      <c r="AP9" s="26"/>
      <c r="AQ9" s="26"/>
      <c r="AS9" s="26"/>
    </row>
    <row r="10" spans="1:45" ht="14" thickBot="1">
      <c r="A10" s="87">
        <v>75</v>
      </c>
      <c r="B10" s="88">
        <v>155</v>
      </c>
      <c r="C10" s="88">
        <v>17</v>
      </c>
      <c r="D10" s="73">
        <f>ROUND(655+4.35*B10+4.7*A10-4.7*C10,0)</f>
        <v>1602</v>
      </c>
      <c r="E10" s="85">
        <v>1.7250000000000001</v>
      </c>
      <c r="F10" s="75">
        <f>ROUND(+E10*D10,0)</f>
        <v>2763</v>
      </c>
      <c r="G10" s="75">
        <f>F10-400</f>
        <v>2363</v>
      </c>
      <c r="H10" s="86">
        <f>F10+400</f>
        <v>3163</v>
      </c>
      <c r="I10" s="30"/>
      <c r="M10" s="5"/>
      <c r="N10" s="10"/>
      <c r="O10" s="5"/>
      <c r="P10" s="5"/>
      <c r="Q10" s="5"/>
      <c r="R10" s="5"/>
      <c r="S10" s="5"/>
      <c r="T10" s="5"/>
      <c r="U10" s="5"/>
      <c r="V10" s="5"/>
      <c r="W10" s="5"/>
      <c r="X10" s="5"/>
      <c r="Y10" s="27"/>
      <c r="Z10" s="27"/>
      <c r="AA10" s="26"/>
      <c r="AB10" s="26"/>
      <c r="AC10" s="26"/>
      <c r="AD10" s="26"/>
      <c r="AE10" s="26"/>
      <c r="AF10" s="26"/>
      <c r="AG10" s="26"/>
      <c r="AH10" s="26"/>
      <c r="AI10" s="26"/>
      <c r="AJ10" s="26"/>
      <c r="AK10" s="26"/>
      <c r="AL10" s="26"/>
      <c r="AM10" s="26"/>
      <c r="AN10" s="26"/>
      <c r="AO10" s="26"/>
      <c r="AP10" s="26"/>
      <c r="AQ10" s="26"/>
      <c r="AS10" s="26"/>
    </row>
    <row r="11" spans="1:45">
      <c r="A11" s="37"/>
      <c r="B11" s="35"/>
      <c r="C11" s="35"/>
      <c r="D11" s="35"/>
      <c r="E11" s="35"/>
      <c r="F11" s="35"/>
      <c r="G11" s="35"/>
      <c r="H11" s="41"/>
      <c r="I11" s="30"/>
      <c r="M11" s="5"/>
      <c r="N11" s="10"/>
      <c r="O11" s="16"/>
      <c r="P11" s="5"/>
      <c r="Q11" s="5"/>
      <c r="R11" s="5"/>
      <c r="S11" s="16"/>
      <c r="T11" s="5"/>
      <c r="U11" s="5"/>
      <c r="V11" s="5"/>
      <c r="W11" s="5"/>
      <c r="X11" s="5"/>
      <c r="Y11" s="27"/>
      <c r="Z11" s="27"/>
      <c r="AA11" s="26"/>
      <c r="AB11" s="26"/>
      <c r="AC11" s="26"/>
      <c r="AD11" s="26"/>
      <c r="AE11" s="26"/>
      <c r="AF11" s="26"/>
      <c r="AG11" s="26"/>
      <c r="AH11" s="26"/>
      <c r="AI11" s="26"/>
      <c r="AJ11" s="26"/>
      <c r="AK11" s="26"/>
      <c r="AL11" s="26"/>
      <c r="AM11" s="26"/>
      <c r="AN11" s="26"/>
      <c r="AO11" s="26"/>
      <c r="AP11" s="26"/>
      <c r="AQ11" s="26"/>
      <c r="AS11" s="26"/>
    </row>
    <row r="12" spans="1:45">
      <c r="A12" s="116" t="s">
        <v>30</v>
      </c>
      <c r="B12" s="117"/>
      <c r="C12" s="117"/>
      <c r="D12" s="89"/>
      <c r="E12" s="89"/>
      <c r="F12" s="89"/>
      <c r="G12" s="89"/>
      <c r="H12" s="90"/>
      <c r="I12" s="30"/>
      <c r="M12" s="5"/>
      <c r="N12" s="10"/>
      <c r="O12" s="5"/>
      <c r="P12" s="5"/>
      <c r="Q12" s="5"/>
      <c r="R12" s="5"/>
      <c r="S12" s="5"/>
      <c r="T12" s="5"/>
      <c r="U12" s="5"/>
      <c r="V12" s="5"/>
      <c r="W12" s="5"/>
      <c r="X12" s="5"/>
      <c r="Y12" s="27"/>
      <c r="Z12" s="27"/>
      <c r="AA12" s="26"/>
      <c r="AB12" s="26"/>
      <c r="AC12" s="26"/>
      <c r="AD12" s="26"/>
      <c r="AE12" s="26"/>
      <c r="AF12" s="26"/>
      <c r="AG12" s="26"/>
      <c r="AH12" s="26"/>
      <c r="AI12" s="26"/>
      <c r="AJ12" s="26"/>
      <c r="AK12" s="26"/>
      <c r="AL12" s="26"/>
      <c r="AM12" s="26"/>
      <c r="AN12" s="26"/>
      <c r="AO12" s="26"/>
      <c r="AP12" s="26"/>
      <c r="AQ12" s="26"/>
      <c r="AS12" s="26"/>
    </row>
    <row r="13" spans="1:45" ht="16" thickBot="1">
      <c r="A13" s="95">
        <v>4685</v>
      </c>
      <c r="B13" s="35"/>
      <c r="C13" s="35"/>
      <c r="D13" s="36"/>
      <c r="E13" s="121" t="s">
        <v>31</v>
      </c>
      <c r="F13" s="122"/>
      <c r="G13" s="122"/>
      <c r="H13" s="123"/>
      <c r="I13" s="30"/>
      <c r="M13" s="12"/>
      <c r="N13" s="13"/>
      <c r="O13" s="12"/>
      <c r="P13" s="12"/>
      <c r="Q13" s="12"/>
      <c r="R13" s="12"/>
      <c r="S13" s="12"/>
      <c r="T13" s="12"/>
      <c r="U13" s="12"/>
      <c r="V13" s="12"/>
      <c r="W13" s="12"/>
      <c r="X13" s="12"/>
      <c r="Y13" s="27"/>
      <c r="Z13" s="27"/>
      <c r="AA13" s="26"/>
      <c r="AB13" s="26"/>
      <c r="AC13" s="26"/>
      <c r="AD13" s="26"/>
      <c r="AE13" s="26"/>
      <c r="AF13" s="26"/>
      <c r="AG13" s="26"/>
      <c r="AH13" s="26"/>
      <c r="AI13" s="26"/>
      <c r="AJ13" s="26"/>
      <c r="AK13" s="26"/>
      <c r="AL13" s="26"/>
      <c r="AM13" s="26"/>
      <c r="AN13" s="26"/>
      <c r="AO13" s="26"/>
      <c r="AP13" s="26"/>
      <c r="AQ13" s="26"/>
      <c r="AS13" s="26"/>
    </row>
    <row r="14" spans="1:45" ht="14" thickBot="1">
      <c r="A14" s="37"/>
      <c r="B14" s="91"/>
      <c r="C14" s="91"/>
      <c r="D14" s="92"/>
      <c r="E14" s="98" t="s">
        <v>32</v>
      </c>
      <c r="F14" s="99"/>
      <c r="G14" s="99"/>
      <c r="H14" s="100"/>
      <c r="I14" s="30"/>
      <c r="M14" s="5"/>
      <c r="N14" s="20"/>
      <c r="O14" s="5"/>
      <c r="P14" s="5"/>
      <c r="Q14" s="5"/>
      <c r="R14" s="5"/>
      <c r="S14" s="5"/>
      <c r="T14" s="5"/>
      <c r="U14" s="5"/>
      <c r="V14" s="5"/>
      <c r="W14" s="5"/>
      <c r="X14" s="5"/>
      <c r="Y14" s="27"/>
      <c r="Z14" s="27"/>
      <c r="AA14" s="26"/>
      <c r="AB14" s="26"/>
      <c r="AC14" s="26"/>
      <c r="AD14" s="26"/>
      <c r="AE14" s="26"/>
      <c r="AF14" s="26"/>
      <c r="AG14" s="26"/>
      <c r="AH14" s="26"/>
      <c r="AI14" s="26"/>
      <c r="AJ14" s="26"/>
      <c r="AK14" s="26"/>
      <c r="AL14" s="26"/>
      <c r="AM14" s="26"/>
      <c r="AN14" s="26"/>
      <c r="AO14" s="26"/>
      <c r="AP14" s="26"/>
      <c r="AQ14" s="26"/>
      <c r="AS14" s="26"/>
    </row>
    <row r="15" spans="1:45" ht="14" thickBot="1">
      <c r="A15" s="93" t="s">
        <v>33</v>
      </c>
      <c r="B15" s="71" t="s">
        <v>34</v>
      </c>
      <c r="C15" s="71" t="s">
        <v>35</v>
      </c>
      <c r="D15" s="72" t="s">
        <v>36</v>
      </c>
      <c r="E15" s="98" t="s">
        <v>37</v>
      </c>
      <c r="F15" s="99"/>
      <c r="G15" s="99"/>
      <c r="H15" s="100"/>
      <c r="I15" s="30"/>
      <c r="M15" s="5"/>
      <c r="N15" s="20"/>
      <c r="O15" s="5"/>
      <c r="P15" s="5"/>
      <c r="Q15" s="5"/>
      <c r="R15" s="5"/>
      <c r="S15" s="5"/>
      <c r="T15" s="5"/>
      <c r="U15" s="5"/>
      <c r="V15" s="5"/>
      <c r="W15" s="5"/>
      <c r="X15" s="5"/>
      <c r="Y15" s="27"/>
      <c r="Z15" s="27"/>
      <c r="AA15" s="26"/>
      <c r="AB15" s="26"/>
      <c r="AC15" s="26"/>
      <c r="AD15" s="26"/>
      <c r="AE15" s="26"/>
      <c r="AF15" s="26"/>
      <c r="AG15" s="26"/>
      <c r="AH15" s="26"/>
      <c r="AI15" s="26"/>
      <c r="AJ15" s="26"/>
      <c r="AK15" s="26"/>
      <c r="AL15" s="26"/>
      <c r="AM15" s="26"/>
      <c r="AN15" s="26"/>
      <c r="AO15" s="26"/>
      <c r="AP15" s="26"/>
      <c r="AQ15" s="26"/>
      <c r="AS15" s="26"/>
    </row>
    <row r="16" spans="1:45" ht="14" thickBot="1">
      <c r="A16" s="93" t="s">
        <v>38</v>
      </c>
      <c r="B16" s="96">
        <f>D16*B7</f>
        <v>245</v>
      </c>
      <c r="C16" s="73">
        <f>B16*4</f>
        <v>980</v>
      </c>
      <c r="D16" s="74">
        <v>1</v>
      </c>
      <c r="E16" s="98" t="s">
        <v>39</v>
      </c>
      <c r="F16" s="99"/>
      <c r="G16" s="99"/>
      <c r="H16" s="100"/>
      <c r="I16" s="30"/>
      <c r="M16" s="5"/>
      <c r="N16" s="19"/>
      <c r="O16" s="5"/>
      <c r="P16" s="5"/>
      <c r="Q16" s="5"/>
      <c r="R16" s="5"/>
      <c r="S16" s="5"/>
      <c r="T16" s="5"/>
      <c r="U16" s="5"/>
      <c r="V16" s="5"/>
      <c r="W16" s="5"/>
      <c r="X16" s="5"/>
      <c r="Y16" s="27"/>
      <c r="Z16" s="27"/>
      <c r="AA16" s="26"/>
      <c r="AB16" s="26"/>
      <c r="AC16" s="26"/>
      <c r="AD16" s="21"/>
      <c r="AE16" s="21"/>
      <c r="AF16" s="21"/>
      <c r="AG16" s="21"/>
      <c r="AH16" s="21"/>
      <c r="AI16" s="21"/>
      <c r="AJ16" s="21"/>
      <c r="AK16" s="21"/>
      <c r="AL16" s="21"/>
      <c r="AM16" s="21"/>
      <c r="AN16" s="21"/>
      <c r="AO16" s="21"/>
      <c r="AP16" s="21"/>
      <c r="AQ16" s="21"/>
    </row>
    <row r="17" spans="1:43" ht="14" thickBot="1">
      <c r="A17" s="93" t="s">
        <v>40</v>
      </c>
      <c r="B17" s="96">
        <f>C17/4</f>
        <v>650.625</v>
      </c>
      <c r="C17" s="75">
        <f>A13-(C16+C18)</f>
        <v>2602.5</v>
      </c>
      <c r="D17" s="74">
        <f>B17/B7</f>
        <v>2.6556122448979593</v>
      </c>
      <c r="E17" s="98" t="s">
        <v>41</v>
      </c>
      <c r="F17" s="99"/>
      <c r="G17" s="99"/>
      <c r="H17" s="100"/>
      <c r="I17" s="30"/>
      <c r="M17" s="5"/>
      <c r="N17" s="19"/>
      <c r="O17" s="5"/>
      <c r="P17" s="5"/>
      <c r="Q17" s="5"/>
      <c r="R17" s="5"/>
      <c r="S17" s="5"/>
      <c r="T17" s="5"/>
      <c r="U17" s="5"/>
      <c r="V17" s="5"/>
      <c r="W17" s="5"/>
      <c r="X17" s="5"/>
      <c r="Y17" s="27"/>
      <c r="Z17" s="27"/>
      <c r="AA17" s="26"/>
      <c r="AB17" s="26"/>
      <c r="AC17" s="26"/>
      <c r="AD17" s="21"/>
      <c r="AE17" s="21"/>
      <c r="AF17" s="21"/>
      <c r="AG17" s="21"/>
      <c r="AH17" s="21"/>
      <c r="AI17" s="21"/>
      <c r="AJ17" s="21"/>
      <c r="AK17" s="21"/>
      <c r="AL17" s="21"/>
      <c r="AM17" s="21"/>
      <c r="AN17" s="21"/>
      <c r="AO17" s="21"/>
      <c r="AP17" s="21"/>
      <c r="AQ17" s="21"/>
    </row>
    <row r="18" spans="1:43" ht="13" customHeight="1" thickBot="1">
      <c r="A18" s="93" t="s">
        <v>42</v>
      </c>
      <c r="B18" s="96">
        <f>D18*B7</f>
        <v>122.5</v>
      </c>
      <c r="C18" s="73">
        <f>B18*9</f>
        <v>1102.5</v>
      </c>
      <c r="D18" s="74">
        <v>0.5</v>
      </c>
      <c r="E18" s="101" t="s">
        <v>43</v>
      </c>
      <c r="F18" s="102"/>
      <c r="G18" s="102"/>
      <c r="H18" s="103"/>
      <c r="I18" s="30"/>
      <c r="M18" s="5"/>
      <c r="N18" s="19"/>
      <c r="O18" s="5"/>
      <c r="P18" s="5"/>
      <c r="Q18" s="5"/>
      <c r="R18" s="5"/>
      <c r="S18" s="5"/>
      <c r="T18" s="5"/>
      <c r="U18" s="5"/>
      <c r="V18" s="5"/>
      <c r="W18" s="5"/>
      <c r="X18" s="5"/>
      <c r="Y18" s="27"/>
      <c r="Z18" s="27"/>
      <c r="AA18" s="26"/>
      <c r="AB18" s="26"/>
      <c r="AC18" s="26"/>
      <c r="AD18" s="21"/>
      <c r="AE18" s="21"/>
      <c r="AF18" s="21"/>
      <c r="AG18" s="21"/>
      <c r="AH18" s="21"/>
      <c r="AI18" s="21"/>
      <c r="AJ18" s="21"/>
      <c r="AK18" s="21"/>
      <c r="AL18" s="21"/>
      <c r="AM18" s="21"/>
      <c r="AN18" s="21"/>
      <c r="AO18" s="21"/>
      <c r="AP18" s="21"/>
      <c r="AQ18" s="21"/>
    </row>
    <row r="19" spans="1:43" ht="13" customHeight="1">
      <c r="A19" s="94"/>
      <c r="B19" s="53"/>
      <c r="C19" s="53"/>
      <c r="D19" s="53"/>
      <c r="E19" s="53"/>
      <c r="F19" s="53"/>
      <c r="G19" s="53"/>
      <c r="H19" s="54"/>
      <c r="I19" s="30"/>
      <c r="M19" s="5"/>
      <c r="N19" s="19"/>
      <c r="O19" s="5"/>
      <c r="P19" s="5"/>
      <c r="Q19" s="5"/>
      <c r="R19" s="5"/>
      <c r="S19" s="5"/>
      <c r="T19" s="5"/>
      <c r="U19" s="5"/>
      <c r="V19" s="5"/>
      <c r="W19" s="5"/>
      <c r="X19" s="5"/>
      <c r="Y19" s="27"/>
      <c r="Z19" s="27"/>
      <c r="AA19" s="26"/>
      <c r="AB19" s="26"/>
      <c r="AC19" s="26"/>
      <c r="AD19" s="21"/>
      <c r="AE19" s="21"/>
      <c r="AF19" s="21"/>
      <c r="AG19" s="21"/>
      <c r="AH19" s="21"/>
      <c r="AI19" s="21"/>
      <c r="AJ19" s="21"/>
      <c r="AK19" s="21"/>
      <c r="AL19" s="21"/>
      <c r="AM19" s="21"/>
      <c r="AN19" s="21"/>
      <c r="AO19" s="21"/>
      <c r="AP19" s="21"/>
      <c r="AQ19" s="21"/>
    </row>
    <row r="20" spans="1:43" ht="35" customHeight="1">
      <c r="A20" s="110" t="s">
        <v>56</v>
      </c>
      <c r="B20" s="111"/>
      <c r="C20" s="111"/>
      <c r="D20" s="111"/>
      <c r="E20" s="111"/>
      <c r="F20" s="111"/>
      <c r="G20" s="111"/>
      <c r="H20" s="112"/>
      <c r="I20" s="30"/>
      <c r="M20" s="5"/>
      <c r="N20" s="18"/>
      <c r="O20" s="5"/>
      <c r="P20" s="5"/>
      <c r="Q20" s="5"/>
      <c r="R20" s="5"/>
      <c r="S20" s="5"/>
      <c r="T20" s="5"/>
      <c r="U20" s="5"/>
      <c r="V20" s="5"/>
      <c r="W20" s="5"/>
      <c r="X20" s="5"/>
      <c r="Y20" s="27"/>
      <c r="Z20" s="27"/>
      <c r="AA20" s="26"/>
      <c r="AB20" s="26"/>
      <c r="AC20" s="26"/>
      <c r="AD20" s="21"/>
      <c r="AE20" s="21"/>
      <c r="AF20" s="21"/>
      <c r="AG20" s="21"/>
      <c r="AH20" s="21"/>
      <c r="AI20" s="21"/>
      <c r="AJ20" s="21"/>
      <c r="AK20" s="21"/>
      <c r="AL20" s="21"/>
      <c r="AM20" s="21"/>
      <c r="AN20" s="21"/>
      <c r="AO20" s="21"/>
      <c r="AP20" s="21"/>
      <c r="AQ20" s="21"/>
    </row>
    <row r="21" spans="1:43" ht="26" customHeight="1">
      <c r="A21" s="113" t="s">
        <v>44</v>
      </c>
      <c r="B21" s="114"/>
      <c r="C21" s="114"/>
      <c r="D21" s="114"/>
      <c r="E21" s="114"/>
      <c r="F21" s="114"/>
      <c r="G21" s="114"/>
      <c r="H21" s="115"/>
      <c r="I21" s="30"/>
      <c r="M21" s="5"/>
      <c r="N21" s="10"/>
      <c r="O21" s="5"/>
      <c r="P21" s="5"/>
      <c r="Q21" s="5"/>
      <c r="R21" s="5"/>
      <c r="S21" s="5"/>
      <c r="T21" s="5"/>
      <c r="U21" s="5"/>
      <c r="V21" s="5"/>
      <c r="W21" s="5"/>
      <c r="X21" s="5"/>
      <c r="Y21" s="27"/>
      <c r="Z21" s="27"/>
      <c r="AA21" s="26"/>
      <c r="AB21" s="26"/>
      <c r="AC21" s="26"/>
      <c r="AD21" s="21"/>
      <c r="AE21" s="21"/>
      <c r="AF21" s="21"/>
      <c r="AG21" s="21"/>
      <c r="AH21" s="21"/>
      <c r="AI21" s="21"/>
      <c r="AJ21" s="21"/>
      <c r="AK21" s="21"/>
      <c r="AL21" s="21"/>
      <c r="AM21" s="21"/>
      <c r="AN21" s="21"/>
      <c r="AO21" s="21"/>
      <c r="AP21" s="21"/>
      <c r="AQ21" s="21"/>
    </row>
    <row r="22" spans="1:43" ht="16" customHeight="1" thickBot="1">
      <c r="A22" s="38"/>
      <c r="B22" s="39"/>
      <c r="C22" s="39"/>
      <c r="D22" s="39"/>
      <c r="E22" s="39"/>
      <c r="F22" s="39"/>
      <c r="G22" s="39"/>
      <c r="H22" s="40"/>
      <c r="I22" s="30"/>
      <c r="M22" s="5"/>
      <c r="N22" s="10"/>
      <c r="O22" s="16"/>
      <c r="P22" s="5"/>
      <c r="Q22" s="5"/>
      <c r="R22" s="5"/>
      <c r="S22" s="5"/>
      <c r="T22" s="5"/>
      <c r="U22" s="5"/>
      <c r="V22" s="5"/>
      <c r="W22" s="5"/>
      <c r="X22" s="5"/>
      <c r="Y22" s="27"/>
      <c r="Z22" s="27"/>
      <c r="AA22" s="26"/>
      <c r="AB22" s="26"/>
      <c r="AC22" s="26"/>
      <c r="AD22" s="21"/>
      <c r="AE22" s="21"/>
      <c r="AF22" s="21"/>
      <c r="AG22" s="21"/>
      <c r="AH22" s="21"/>
      <c r="AI22" s="21"/>
      <c r="AJ22" s="21"/>
      <c r="AK22" s="21"/>
      <c r="AL22" s="21"/>
      <c r="AM22" s="21"/>
      <c r="AN22" s="21"/>
      <c r="AO22" s="21"/>
      <c r="AP22" s="21"/>
      <c r="AQ22" s="21"/>
    </row>
    <row r="23" spans="1:43">
      <c r="A23" s="25"/>
      <c r="B23" s="25"/>
      <c r="C23" s="24"/>
      <c r="D23" s="23"/>
      <c r="E23" s="25"/>
      <c r="F23" s="25"/>
      <c r="G23" s="25"/>
      <c r="H23" s="25"/>
      <c r="I23" s="30"/>
      <c r="M23" s="5"/>
      <c r="N23" s="10"/>
      <c r="O23" s="5"/>
      <c r="P23" s="5"/>
      <c r="Q23" s="5"/>
      <c r="R23" s="5"/>
      <c r="S23" s="5"/>
      <c r="T23" s="5"/>
      <c r="U23" s="5"/>
      <c r="V23" s="5"/>
      <c r="W23" s="5"/>
      <c r="X23" s="5"/>
      <c r="Y23" s="27"/>
      <c r="Z23" s="27"/>
      <c r="AA23" s="26"/>
      <c r="AB23" s="26"/>
      <c r="AC23" s="26"/>
      <c r="AD23" s="21"/>
      <c r="AE23" s="21"/>
      <c r="AF23" s="21"/>
      <c r="AG23" s="21"/>
      <c r="AH23" s="21"/>
      <c r="AI23" s="21"/>
      <c r="AJ23" s="21"/>
      <c r="AK23" s="21"/>
      <c r="AL23" s="21"/>
      <c r="AM23" s="21"/>
      <c r="AN23" s="21"/>
      <c r="AO23" s="21"/>
      <c r="AP23" s="21"/>
      <c r="AQ23" s="21"/>
    </row>
    <row r="24" spans="1:43" ht="15">
      <c r="A24" s="30"/>
      <c r="B24" s="30"/>
      <c r="C24" s="30"/>
      <c r="D24" s="30"/>
      <c r="E24" s="30"/>
      <c r="F24" s="30"/>
      <c r="G24" s="30"/>
      <c r="H24" s="30"/>
      <c r="I24" s="30"/>
      <c r="M24" s="12"/>
      <c r="N24" s="13"/>
      <c r="O24" s="12"/>
      <c r="P24" s="12"/>
      <c r="Q24" s="12"/>
      <c r="R24" s="12"/>
      <c r="S24" s="12"/>
      <c r="T24" s="12"/>
      <c r="U24" s="12"/>
      <c r="V24" s="12"/>
      <c r="W24" s="12"/>
      <c r="X24" s="12"/>
      <c r="Y24" s="27"/>
      <c r="Z24" s="27"/>
      <c r="AA24" s="26"/>
      <c r="AB24" s="26"/>
      <c r="AC24" s="26"/>
      <c r="AD24" s="21"/>
      <c r="AE24" s="21"/>
      <c r="AF24" s="21"/>
      <c r="AG24" s="21"/>
      <c r="AH24" s="21"/>
      <c r="AI24" s="21"/>
      <c r="AJ24" s="21"/>
      <c r="AK24" s="21"/>
      <c r="AL24" s="21"/>
      <c r="AM24" s="21"/>
      <c r="AN24" s="21"/>
      <c r="AO24" s="21"/>
      <c r="AP24" s="21"/>
      <c r="AQ24" s="21"/>
    </row>
    <row r="25" spans="1:43">
      <c r="A25" s="30"/>
      <c r="B25" s="30"/>
      <c r="C25" s="30"/>
      <c r="D25" s="30"/>
      <c r="E25" s="30"/>
      <c r="F25" s="30"/>
      <c r="G25" s="30"/>
      <c r="H25" s="30"/>
      <c r="I25" s="30"/>
      <c r="M25" s="5"/>
      <c r="N25" s="20"/>
      <c r="O25" s="5"/>
      <c r="P25" s="5"/>
      <c r="Q25" s="5"/>
      <c r="R25" s="5"/>
      <c r="S25" s="5"/>
      <c r="T25" s="5"/>
      <c r="U25" s="5"/>
      <c r="V25" s="5"/>
      <c r="W25" s="5"/>
      <c r="X25" s="5"/>
      <c r="Y25" s="27"/>
      <c r="Z25" s="27"/>
      <c r="AA25" s="26"/>
      <c r="AB25" s="26"/>
      <c r="AC25" s="26"/>
      <c r="AD25" s="21"/>
      <c r="AE25" s="21"/>
      <c r="AF25" s="21"/>
      <c r="AG25" s="21"/>
      <c r="AH25" s="21"/>
      <c r="AI25" s="21"/>
      <c r="AJ25" s="21"/>
      <c r="AK25" s="21"/>
      <c r="AL25" s="21"/>
      <c r="AM25" s="21"/>
      <c r="AN25" s="21"/>
      <c r="AO25" s="21"/>
      <c r="AP25" s="21"/>
      <c r="AQ25" s="21"/>
    </row>
    <row r="26" spans="1:43">
      <c r="A26" s="30"/>
      <c r="B26" s="30"/>
      <c r="C26" s="30"/>
      <c r="D26" s="30"/>
      <c r="E26" s="30"/>
      <c r="F26" s="30"/>
      <c r="G26" s="30"/>
      <c r="H26" s="30"/>
      <c r="I26" s="30"/>
      <c r="M26" s="5"/>
      <c r="N26" s="20"/>
      <c r="O26" s="5"/>
      <c r="P26" s="5"/>
      <c r="Q26" s="5"/>
      <c r="R26" s="5"/>
      <c r="S26" s="5"/>
      <c r="T26" s="5"/>
      <c r="U26" s="5"/>
      <c r="V26" s="5"/>
      <c r="W26" s="5"/>
      <c r="X26" s="5"/>
      <c r="Y26" s="27"/>
      <c r="Z26" s="27"/>
      <c r="AA26" s="26"/>
      <c r="AB26" s="26"/>
      <c r="AC26" s="26"/>
      <c r="AD26" s="21"/>
      <c r="AE26" s="21"/>
      <c r="AF26" s="21"/>
      <c r="AG26" s="21"/>
      <c r="AH26" s="21"/>
      <c r="AI26" s="21"/>
      <c r="AJ26" s="21"/>
      <c r="AK26" s="21"/>
      <c r="AL26" s="21"/>
      <c r="AM26" s="21"/>
      <c r="AN26" s="21"/>
      <c r="AO26" s="21"/>
      <c r="AP26" s="21"/>
      <c r="AQ26" s="21"/>
    </row>
    <row r="27" spans="1:43">
      <c r="A27" s="30"/>
      <c r="B27" s="30"/>
      <c r="C27" s="30"/>
      <c r="D27" s="30"/>
      <c r="E27" s="30"/>
      <c r="F27" s="30"/>
      <c r="G27" s="30"/>
      <c r="H27" s="30"/>
      <c r="I27" s="30"/>
      <c r="M27" s="5"/>
      <c r="N27" s="19"/>
      <c r="O27" s="5"/>
      <c r="P27" s="5"/>
      <c r="Q27" s="5"/>
      <c r="R27" s="5"/>
      <c r="S27" s="5"/>
      <c r="T27" s="5"/>
      <c r="U27" s="5"/>
      <c r="V27" s="5"/>
      <c r="W27" s="5"/>
      <c r="X27" s="5"/>
      <c r="Y27" s="27"/>
      <c r="Z27" s="27"/>
      <c r="AA27" s="26"/>
      <c r="AB27" s="26"/>
      <c r="AC27" s="26"/>
      <c r="AD27" s="21"/>
      <c r="AE27" s="21"/>
      <c r="AF27" s="21"/>
      <c r="AG27" s="21"/>
      <c r="AH27" s="21"/>
      <c r="AI27" s="21"/>
      <c r="AJ27" s="21"/>
      <c r="AK27" s="21"/>
      <c r="AL27" s="21"/>
      <c r="AM27" s="21"/>
      <c r="AN27" s="21"/>
      <c r="AO27" s="21"/>
      <c r="AP27" s="21"/>
      <c r="AQ27" s="21"/>
    </row>
    <row r="28" spans="1:43">
      <c r="A28" s="30"/>
      <c r="B28" s="30"/>
      <c r="C28" s="30"/>
      <c r="D28" s="30"/>
      <c r="E28" s="30"/>
      <c r="F28" s="30"/>
      <c r="G28" s="30"/>
      <c r="H28" s="30"/>
      <c r="I28" s="30"/>
      <c r="M28" s="5"/>
      <c r="N28" s="19"/>
      <c r="O28" s="5"/>
      <c r="P28" s="5"/>
      <c r="Q28" s="5"/>
      <c r="R28" s="5"/>
      <c r="S28" s="5"/>
      <c r="T28" s="5"/>
      <c r="U28" s="5"/>
      <c r="V28" s="5"/>
      <c r="W28" s="5"/>
      <c r="X28" s="5"/>
      <c r="Y28" s="27"/>
      <c r="Z28" s="27"/>
      <c r="AA28" s="26"/>
      <c r="AB28" s="26"/>
      <c r="AC28" s="26"/>
      <c r="AD28" s="21"/>
      <c r="AE28" s="21"/>
      <c r="AF28" s="21"/>
      <c r="AG28" s="21"/>
      <c r="AH28" s="21"/>
      <c r="AI28" s="21"/>
      <c r="AJ28" s="21"/>
      <c r="AK28" s="21"/>
      <c r="AL28" s="21"/>
      <c r="AM28" s="21"/>
      <c r="AN28" s="21"/>
      <c r="AO28" s="21"/>
      <c r="AP28" s="21"/>
      <c r="AQ28" s="21"/>
    </row>
    <row r="29" spans="1:43">
      <c r="A29" s="30"/>
      <c r="B29" s="30"/>
      <c r="C29" s="30"/>
      <c r="D29" s="30"/>
      <c r="E29" s="30"/>
      <c r="F29" s="30"/>
      <c r="G29" s="30"/>
      <c r="H29" s="30"/>
      <c r="I29" s="30"/>
      <c r="M29" s="5"/>
      <c r="N29" s="19"/>
      <c r="O29" s="5"/>
      <c r="P29" s="5"/>
      <c r="Q29" s="5"/>
      <c r="R29" s="5"/>
      <c r="S29" s="5"/>
      <c r="T29" s="5"/>
      <c r="U29" s="5"/>
      <c r="V29" s="5"/>
      <c r="W29" s="5"/>
      <c r="X29" s="5"/>
      <c r="Y29" s="27"/>
      <c r="Z29" s="27"/>
      <c r="AA29" s="26"/>
      <c r="AB29" s="26"/>
      <c r="AC29" s="26"/>
      <c r="AD29" s="21"/>
      <c r="AE29" s="21"/>
      <c r="AF29" s="21"/>
      <c r="AG29" s="21"/>
      <c r="AH29" s="21"/>
      <c r="AI29" s="21"/>
      <c r="AJ29" s="21"/>
      <c r="AK29" s="21"/>
      <c r="AL29" s="21"/>
      <c r="AM29" s="21"/>
      <c r="AN29" s="21"/>
      <c r="AO29" s="21"/>
      <c r="AP29" s="21"/>
      <c r="AQ29" s="21"/>
    </row>
    <row r="30" spans="1:43">
      <c r="A30" s="32"/>
      <c r="B30" s="32"/>
      <c r="C30" s="32"/>
      <c r="D30" s="32"/>
      <c r="E30" s="32"/>
      <c r="F30" s="32"/>
      <c r="G30" s="32"/>
      <c r="H30" s="32"/>
      <c r="I30" s="32"/>
      <c r="M30" s="5"/>
      <c r="N30" s="19"/>
      <c r="O30" s="5"/>
      <c r="P30" s="5"/>
      <c r="Q30" s="5"/>
      <c r="R30" s="5"/>
      <c r="S30" s="5"/>
      <c r="T30" s="5"/>
      <c r="U30" s="5"/>
      <c r="V30" s="5"/>
      <c r="W30" s="5"/>
      <c r="X30" s="5"/>
      <c r="Y30" s="27"/>
      <c r="Z30" s="27"/>
      <c r="AA30" s="26"/>
      <c r="AB30" s="26"/>
      <c r="AC30" s="26"/>
      <c r="AD30" s="21"/>
      <c r="AE30" s="21"/>
      <c r="AF30" s="21"/>
      <c r="AG30" s="21"/>
      <c r="AH30" s="21"/>
      <c r="AI30" s="21"/>
      <c r="AJ30" s="21"/>
      <c r="AK30" s="21"/>
      <c r="AL30" s="21"/>
      <c r="AM30" s="21"/>
      <c r="AN30" s="21"/>
      <c r="AO30" s="21"/>
      <c r="AP30" s="21"/>
      <c r="AQ30" s="21"/>
    </row>
    <row r="31" spans="1:43">
      <c r="A31" s="32"/>
      <c r="B31" s="32"/>
      <c r="C31" s="32"/>
      <c r="D31" s="32"/>
      <c r="E31" s="32"/>
      <c r="F31" s="32"/>
      <c r="G31" s="32"/>
      <c r="H31" s="32"/>
      <c r="I31" s="32"/>
      <c r="M31" s="5"/>
      <c r="N31" s="18"/>
      <c r="O31" s="5"/>
      <c r="P31" s="5"/>
      <c r="Q31" s="5"/>
      <c r="R31" s="5"/>
      <c r="S31" s="5"/>
      <c r="T31" s="5"/>
      <c r="U31" s="5"/>
      <c r="V31" s="5"/>
      <c r="W31" s="5"/>
      <c r="X31" s="5"/>
      <c r="Y31" s="27"/>
      <c r="Z31" s="27"/>
      <c r="AA31" s="26"/>
      <c r="AB31" s="26"/>
      <c r="AC31" s="26"/>
      <c r="AD31" s="21"/>
      <c r="AE31" s="21"/>
      <c r="AF31" s="21"/>
      <c r="AG31" s="21"/>
      <c r="AH31" s="21"/>
      <c r="AI31" s="21"/>
      <c r="AJ31" s="21"/>
      <c r="AK31" s="21"/>
      <c r="AL31" s="21"/>
      <c r="AM31" s="21"/>
      <c r="AN31" s="21"/>
      <c r="AO31" s="21"/>
    </row>
    <row r="32" spans="1:43">
      <c r="A32" s="32"/>
      <c r="B32" s="32"/>
      <c r="C32" s="32"/>
      <c r="D32" s="32"/>
      <c r="E32" s="32"/>
      <c r="F32" s="32"/>
      <c r="G32" s="32"/>
      <c r="H32" s="32"/>
      <c r="I32" s="32"/>
      <c r="M32" s="5"/>
      <c r="N32" s="10"/>
      <c r="O32" s="5"/>
      <c r="P32" s="5"/>
      <c r="Q32" s="5"/>
      <c r="R32" s="5"/>
      <c r="S32" s="5"/>
      <c r="T32" s="5"/>
      <c r="U32" s="5"/>
      <c r="V32" s="5"/>
      <c r="W32" s="5"/>
      <c r="X32" s="5"/>
      <c r="Y32" s="22"/>
      <c r="Z32" s="22"/>
      <c r="AA32" s="21"/>
      <c r="AB32" s="21"/>
      <c r="AC32" s="21"/>
      <c r="AD32" s="21"/>
      <c r="AE32" s="21"/>
      <c r="AF32" s="21"/>
      <c r="AG32" s="21"/>
      <c r="AH32" s="21"/>
      <c r="AI32" s="21"/>
      <c r="AJ32" s="21"/>
      <c r="AK32" s="21"/>
      <c r="AL32" s="21"/>
      <c r="AM32" s="21"/>
      <c r="AN32" s="21"/>
      <c r="AO32" s="21"/>
    </row>
    <row r="33" spans="1:41">
      <c r="A33" s="32"/>
      <c r="B33" s="32"/>
      <c r="C33" s="32"/>
      <c r="D33" s="32"/>
      <c r="E33" s="32"/>
      <c r="F33" s="32"/>
      <c r="G33" s="32"/>
      <c r="H33" s="32"/>
      <c r="I33" s="32"/>
      <c r="M33" s="5"/>
      <c r="N33" s="10"/>
      <c r="O33" s="16"/>
      <c r="P33" s="5"/>
      <c r="Q33" s="5"/>
      <c r="R33" s="5"/>
      <c r="S33" s="5"/>
      <c r="T33" s="5"/>
      <c r="U33" s="5"/>
      <c r="V33" s="5"/>
      <c r="W33" s="5"/>
      <c r="X33" s="5"/>
      <c r="Y33" s="22"/>
      <c r="Z33" s="22"/>
      <c r="AA33" s="21"/>
      <c r="AB33" s="21"/>
      <c r="AC33" s="21"/>
      <c r="AD33" s="21"/>
      <c r="AE33" s="21"/>
      <c r="AF33" s="21"/>
      <c r="AG33" s="21"/>
      <c r="AH33" s="21"/>
      <c r="AI33" s="21"/>
      <c r="AJ33" s="21"/>
      <c r="AK33" s="21"/>
      <c r="AL33" s="21"/>
      <c r="AM33" s="21"/>
      <c r="AN33" s="21"/>
      <c r="AO33" s="21"/>
    </row>
    <row r="34" spans="1:41">
      <c r="A34" s="32"/>
      <c r="B34" s="32"/>
      <c r="C34" s="32"/>
      <c r="D34" s="32"/>
      <c r="E34" s="32"/>
      <c r="F34" s="32"/>
      <c r="G34" s="32"/>
      <c r="H34" s="32"/>
      <c r="I34" s="32"/>
      <c r="J34" s="32"/>
      <c r="K34" s="5"/>
      <c r="L34" s="5"/>
      <c r="M34" s="5"/>
      <c r="N34" s="10"/>
      <c r="O34" s="5"/>
      <c r="P34" s="5"/>
      <c r="Q34" s="5"/>
      <c r="R34" s="5"/>
      <c r="S34" s="5"/>
      <c r="T34" s="5"/>
      <c r="U34" s="5"/>
      <c r="V34" s="5"/>
      <c r="W34" s="5"/>
      <c r="X34" s="5"/>
      <c r="Y34" s="22"/>
      <c r="Z34" s="22"/>
      <c r="AA34" s="21"/>
      <c r="AB34" s="21"/>
      <c r="AC34" s="21"/>
      <c r="AD34" s="21"/>
      <c r="AE34" s="21"/>
      <c r="AF34" s="21"/>
      <c r="AG34" s="21"/>
      <c r="AH34" s="21"/>
      <c r="AI34" s="21"/>
      <c r="AJ34" s="21"/>
      <c r="AK34" s="21"/>
      <c r="AL34" s="21"/>
      <c r="AM34" s="21"/>
      <c r="AN34" s="21"/>
      <c r="AO34" s="21"/>
    </row>
    <row r="35" spans="1:41" ht="15">
      <c r="A35" s="32"/>
      <c r="B35" s="32"/>
      <c r="C35" s="32"/>
      <c r="D35" s="32"/>
      <c r="E35" s="32"/>
      <c r="F35" s="32"/>
      <c r="G35" s="32"/>
      <c r="H35" s="32"/>
      <c r="I35" s="32"/>
      <c r="J35" s="32"/>
      <c r="K35" s="5"/>
      <c r="L35" s="5"/>
      <c r="M35" s="12"/>
      <c r="N35" s="13"/>
      <c r="O35" s="12"/>
      <c r="P35" s="12"/>
      <c r="Q35" s="12"/>
      <c r="R35" s="12"/>
      <c r="S35" s="14"/>
      <c r="T35" s="14"/>
      <c r="U35" s="12"/>
      <c r="V35" s="12"/>
      <c r="W35" s="12"/>
      <c r="X35" s="12"/>
      <c r="Y35" s="7"/>
      <c r="Z35" s="7"/>
    </row>
    <row r="36" spans="1:41">
      <c r="C36"/>
      <c r="D36"/>
      <c r="J36" s="32"/>
      <c r="M36" s="5"/>
      <c r="N36" s="20"/>
      <c r="O36" s="5"/>
      <c r="P36" s="5"/>
      <c r="Q36" s="5"/>
      <c r="R36" s="5"/>
      <c r="S36" s="17"/>
      <c r="T36" s="17"/>
      <c r="U36" s="4"/>
      <c r="V36" s="4"/>
      <c r="W36" s="4"/>
      <c r="X36" s="4"/>
    </row>
    <row r="37" spans="1:41">
      <c r="C37"/>
      <c r="D37"/>
      <c r="M37" s="5"/>
      <c r="N37" s="20"/>
      <c r="O37" s="5"/>
      <c r="P37" s="5"/>
      <c r="Q37" s="5"/>
      <c r="R37" s="5"/>
      <c r="S37" s="17"/>
      <c r="T37" s="17"/>
      <c r="U37" s="4"/>
      <c r="V37" s="4"/>
      <c r="W37" s="4"/>
      <c r="X37" s="4"/>
    </row>
    <row r="38" spans="1:41">
      <c r="C38"/>
      <c r="D38"/>
      <c r="M38" s="5"/>
      <c r="N38" s="19"/>
      <c r="O38" s="5"/>
      <c r="P38" s="5"/>
      <c r="Q38" s="5"/>
      <c r="R38" s="5"/>
      <c r="S38" s="17"/>
      <c r="T38" s="17"/>
      <c r="U38" s="4"/>
      <c r="V38" s="4"/>
      <c r="W38" s="4"/>
      <c r="X38" s="4"/>
    </row>
    <row r="39" spans="1:41">
      <c r="C39"/>
      <c r="D39"/>
      <c r="M39" s="5"/>
      <c r="N39" s="19"/>
      <c r="O39" s="5"/>
      <c r="P39" s="5"/>
      <c r="Q39" s="5"/>
      <c r="R39" s="5"/>
      <c r="S39" s="17"/>
      <c r="T39" s="17"/>
      <c r="U39" s="4"/>
      <c r="V39" s="4"/>
      <c r="W39" s="4"/>
      <c r="X39" s="4"/>
    </row>
    <row r="40" spans="1:41">
      <c r="C40"/>
      <c r="D40"/>
      <c r="M40" s="5"/>
      <c r="N40" s="19"/>
      <c r="O40" s="5"/>
      <c r="P40" s="5"/>
      <c r="Q40" s="5"/>
      <c r="R40" s="5"/>
      <c r="S40" s="17"/>
      <c r="T40" s="15"/>
      <c r="U40" s="4"/>
      <c r="V40" s="4"/>
      <c r="W40" s="4"/>
      <c r="X40" s="4"/>
    </row>
    <row r="41" spans="1:41">
      <c r="C41"/>
      <c r="D41"/>
      <c r="M41" s="5"/>
      <c r="N41" s="19"/>
      <c r="O41" s="5"/>
      <c r="P41" s="5"/>
      <c r="Q41" s="5"/>
      <c r="R41" s="5"/>
      <c r="S41" s="17"/>
      <c r="T41" s="17"/>
      <c r="U41" s="4"/>
      <c r="V41" s="4"/>
      <c r="W41" s="4"/>
      <c r="X41" s="4"/>
    </row>
    <row r="42" spans="1:41">
      <c r="C42"/>
      <c r="D42"/>
      <c r="M42" s="5"/>
      <c r="N42" s="18"/>
      <c r="O42" s="5"/>
      <c r="P42" s="5"/>
      <c r="Q42" s="5"/>
      <c r="R42" s="5"/>
      <c r="S42" s="17"/>
      <c r="T42" s="17"/>
      <c r="U42" s="4"/>
      <c r="V42" s="4"/>
      <c r="W42" s="4"/>
      <c r="X42" s="4"/>
    </row>
    <row r="43" spans="1:41">
      <c r="C43"/>
      <c r="D43"/>
      <c r="M43" s="5"/>
      <c r="N43" s="10"/>
      <c r="O43" s="5"/>
      <c r="P43" s="5"/>
      <c r="Q43" s="5"/>
      <c r="R43" s="5"/>
      <c r="S43" s="15"/>
      <c r="T43" s="15"/>
      <c r="U43" s="4"/>
      <c r="V43" s="4"/>
      <c r="W43" s="4"/>
      <c r="X43" s="4"/>
    </row>
    <row r="44" spans="1:41">
      <c r="C44"/>
      <c r="D44"/>
      <c r="M44" s="5"/>
      <c r="N44" s="10"/>
      <c r="O44" s="16"/>
      <c r="P44" s="5"/>
      <c r="Q44" s="5"/>
      <c r="R44" s="5"/>
      <c r="S44" s="15"/>
      <c r="T44" s="15"/>
      <c r="U44" s="4"/>
      <c r="V44" s="4"/>
      <c r="W44" s="4"/>
      <c r="X44" s="4"/>
    </row>
    <row r="45" spans="1:41">
      <c r="C45"/>
      <c r="D45"/>
      <c r="M45" s="5"/>
      <c r="N45" s="10"/>
      <c r="O45" s="5"/>
      <c r="P45" s="5"/>
      <c r="Q45" s="5"/>
      <c r="R45" s="5"/>
      <c r="S45" s="15"/>
      <c r="T45" s="15"/>
      <c r="U45" s="4"/>
      <c r="V45" s="4"/>
      <c r="W45" s="4"/>
      <c r="X45" s="4"/>
    </row>
    <row r="46" spans="1:41" ht="15">
      <c r="C46"/>
      <c r="D46"/>
      <c r="M46" s="12"/>
      <c r="N46" s="12"/>
      <c r="O46" s="12"/>
      <c r="P46" s="12"/>
      <c r="Q46" s="12"/>
      <c r="R46" s="12"/>
      <c r="S46" s="11"/>
      <c r="T46" s="11"/>
      <c r="U46" s="11"/>
      <c r="V46" s="11"/>
      <c r="W46" s="11"/>
      <c r="X46" s="11"/>
    </row>
    <row r="47" spans="1:41">
      <c r="C47"/>
      <c r="D47"/>
      <c r="M47" s="5"/>
      <c r="N47" s="5"/>
      <c r="O47" s="5"/>
      <c r="P47" s="5"/>
      <c r="Q47" s="5"/>
      <c r="R47" s="5"/>
      <c r="S47" s="4"/>
      <c r="T47" s="4"/>
      <c r="U47" s="4"/>
      <c r="V47" s="4"/>
      <c r="W47" s="4"/>
      <c r="X47" s="4"/>
    </row>
    <row r="48" spans="1:41">
      <c r="C48"/>
      <c r="D48"/>
      <c r="M48" s="5"/>
      <c r="N48" s="5"/>
      <c r="O48" s="5"/>
      <c r="P48" s="5"/>
      <c r="Q48" s="5"/>
      <c r="R48" s="5"/>
      <c r="S48" s="4"/>
      <c r="T48" s="4"/>
      <c r="U48" s="4"/>
      <c r="V48" s="4"/>
      <c r="W48" s="4"/>
      <c r="X48" s="4"/>
    </row>
    <row r="49" spans="1:24">
      <c r="C49"/>
      <c r="D49"/>
      <c r="M49" s="5"/>
      <c r="N49" s="5"/>
      <c r="O49" s="5"/>
      <c r="P49" s="5"/>
      <c r="Q49" s="5"/>
      <c r="R49" s="5"/>
      <c r="S49" s="4"/>
      <c r="T49" s="4"/>
      <c r="U49" s="4"/>
      <c r="V49" s="4"/>
      <c r="W49" s="4"/>
      <c r="X49" s="4"/>
    </row>
    <row r="50" spans="1:24">
      <c r="C50"/>
      <c r="D50"/>
      <c r="M50" s="5"/>
      <c r="N50" s="5"/>
      <c r="O50" s="5"/>
      <c r="P50" s="5"/>
      <c r="Q50" s="5"/>
      <c r="R50" s="5"/>
      <c r="S50" s="4"/>
      <c r="T50" s="4"/>
      <c r="U50" s="4"/>
      <c r="V50" s="4"/>
      <c r="W50" s="4"/>
      <c r="X50" s="4"/>
    </row>
    <row r="51" spans="1:24">
      <c r="C51"/>
      <c r="D51"/>
      <c r="M51" s="5"/>
      <c r="N51" s="5"/>
      <c r="O51" s="5"/>
      <c r="P51" s="5"/>
      <c r="Q51" s="5"/>
      <c r="R51" s="5"/>
      <c r="S51" s="4"/>
      <c r="T51" s="4"/>
      <c r="U51" s="4"/>
      <c r="V51" s="4"/>
      <c r="W51" s="4"/>
      <c r="X51" s="4"/>
    </row>
    <row r="52" spans="1:24">
      <c r="C52"/>
      <c r="D52"/>
      <c r="M52" s="5"/>
      <c r="N52" s="5"/>
      <c r="O52" s="5"/>
      <c r="P52" s="5"/>
      <c r="Q52" s="5"/>
      <c r="R52" s="5"/>
      <c r="S52" s="4"/>
      <c r="T52" s="4"/>
      <c r="U52" s="4"/>
      <c r="V52" s="4"/>
      <c r="W52" s="4"/>
      <c r="X52" s="4"/>
    </row>
    <row r="53" spans="1:24">
      <c r="C53"/>
      <c r="D53"/>
      <c r="M53" s="5"/>
      <c r="N53" s="5"/>
      <c r="O53" s="5"/>
      <c r="P53" s="5"/>
      <c r="Q53" s="5"/>
      <c r="R53" s="5"/>
      <c r="S53" s="4"/>
      <c r="T53" s="4"/>
      <c r="U53" s="4"/>
      <c r="V53" s="4"/>
      <c r="W53" s="4"/>
      <c r="X53" s="4"/>
    </row>
    <row r="54" spans="1:24">
      <c r="C54"/>
      <c r="D54"/>
      <c r="M54" s="5"/>
      <c r="N54" s="5"/>
      <c r="O54" s="5"/>
      <c r="P54" s="5"/>
      <c r="Q54" s="5"/>
      <c r="R54" s="5"/>
      <c r="S54" s="4"/>
      <c r="T54" s="4"/>
      <c r="U54" s="4"/>
      <c r="V54" s="4"/>
      <c r="W54" s="4"/>
      <c r="X54" s="4"/>
    </row>
    <row r="55" spans="1:24">
      <c r="C55"/>
      <c r="D55"/>
      <c r="M55" s="5"/>
      <c r="N55" s="5"/>
      <c r="O55" s="5"/>
      <c r="P55" s="5"/>
      <c r="Q55" s="5"/>
      <c r="R55" s="5"/>
      <c r="S55" s="4"/>
      <c r="T55" s="4"/>
      <c r="U55" s="4"/>
      <c r="V55" s="4"/>
      <c r="W55" s="4"/>
      <c r="X55" s="4"/>
    </row>
    <row r="56" spans="1:24">
      <c r="C56"/>
      <c r="D56"/>
      <c r="M56" s="5"/>
      <c r="N56" s="5"/>
      <c r="O56" s="5"/>
      <c r="P56" s="5"/>
      <c r="Q56" s="5"/>
      <c r="R56" s="5"/>
      <c r="S56" s="4"/>
      <c r="T56" s="4"/>
      <c r="U56" s="4"/>
      <c r="V56" s="4"/>
      <c r="W56" s="4"/>
      <c r="X56" s="4"/>
    </row>
    <row r="57" spans="1:24" ht="15">
      <c r="C57"/>
      <c r="D57"/>
      <c r="M57" s="12"/>
      <c r="N57" s="12"/>
      <c r="O57" s="12"/>
      <c r="P57" s="12"/>
      <c r="Q57" s="12"/>
      <c r="R57" s="12"/>
      <c r="S57" s="11"/>
      <c r="T57" s="11"/>
      <c r="U57" s="11"/>
      <c r="V57" s="11"/>
      <c r="W57" s="11"/>
      <c r="X57" s="11"/>
    </row>
    <row r="58" spans="1:24">
      <c r="C58"/>
      <c r="D58"/>
      <c r="M58" s="5"/>
      <c r="N58" s="5"/>
      <c r="O58" s="5"/>
      <c r="P58" s="5"/>
      <c r="Q58" s="5"/>
      <c r="R58" s="5"/>
      <c r="S58" s="4"/>
      <c r="T58" s="4"/>
      <c r="U58" s="4"/>
      <c r="V58" s="4"/>
      <c r="W58" s="4"/>
      <c r="X58" s="4"/>
    </row>
    <row r="59" spans="1:24">
      <c r="C59"/>
      <c r="D59"/>
      <c r="M59" s="5"/>
      <c r="N59" s="5"/>
      <c r="O59" s="5"/>
      <c r="P59" s="5"/>
      <c r="Q59" s="5"/>
      <c r="R59" s="5"/>
      <c r="S59" s="4"/>
      <c r="T59" s="4"/>
      <c r="U59" s="4"/>
      <c r="V59" s="4"/>
      <c r="W59" s="4"/>
      <c r="X59" s="4"/>
    </row>
    <row r="60" spans="1:24">
      <c r="C60"/>
      <c r="D60"/>
      <c r="M60" s="5"/>
      <c r="N60" s="5"/>
      <c r="O60" s="5"/>
      <c r="P60" s="5"/>
      <c r="Q60" s="5"/>
      <c r="R60" s="5"/>
      <c r="S60" s="4"/>
      <c r="T60" s="4"/>
      <c r="U60" s="4"/>
      <c r="V60" s="4"/>
      <c r="W60" s="4"/>
      <c r="X60" s="4"/>
    </row>
    <row r="61" spans="1:24">
      <c r="C61"/>
      <c r="D61"/>
      <c r="M61" s="5"/>
      <c r="N61" s="5"/>
      <c r="O61" s="5"/>
      <c r="P61" s="5"/>
      <c r="Q61" s="5"/>
      <c r="R61" s="5"/>
      <c r="S61" s="4"/>
      <c r="T61" s="4"/>
      <c r="U61" s="4"/>
      <c r="V61" s="4"/>
      <c r="W61" s="4"/>
      <c r="X61" s="4"/>
    </row>
    <row r="62" spans="1:24">
      <c r="C62"/>
      <c r="D62"/>
      <c r="K62" s="5"/>
      <c r="L62" s="5"/>
      <c r="M62" s="5"/>
      <c r="N62" s="5"/>
      <c r="O62" s="5"/>
      <c r="P62" s="5"/>
      <c r="Q62" s="5"/>
      <c r="R62" s="5"/>
      <c r="S62" s="4"/>
      <c r="T62" s="4"/>
      <c r="U62" s="4"/>
      <c r="V62" s="4"/>
      <c r="W62" s="4"/>
      <c r="X62" s="4"/>
    </row>
    <row r="63" spans="1:24">
      <c r="A63" s="9"/>
      <c r="B63" s="9"/>
      <c r="C63" s="5"/>
      <c r="D63" s="10"/>
      <c r="E63" s="5"/>
      <c r="F63" s="5"/>
      <c r="G63" s="5"/>
      <c r="H63" s="5"/>
      <c r="I63" s="5"/>
      <c r="J63" s="5"/>
      <c r="K63" s="5"/>
      <c r="L63" s="5"/>
      <c r="M63" s="5"/>
      <c r="N63" s="5"/>
      <c r="O63" s="5"/>
      <c r="P63" s="5"/>
      <c r="Q63" s="5"/>
      <c r="R63" s="5"/>
      <c r="S63" s="4"/>
      <c r="T63" s="4"/>
      <c r="U63" s="4"/>
      <c r="V63" s="4"/>
      <c r="W63" s="4"/>
      <c r="X63" s="4"/>
    </row>
    <row r="64" spans="1:24">
      <c r="A64" s="9"/>
      <c r="B64" s="9"/>
      <c r="C64" s="5"/>
      <c r="D64" s="10"/>
      <c r="E64" s="5"/>
      <c r="F64" s="5"/>
      <c r="G64" s="5"/>
      <c r="H64" s="5"/>
      <c r="I64" s="5"/>
      <c r="J64" s="5"/>
      <c r="K64" s="5"/>
      <c r="L64" s="5"/>
      <c r="M64" s="5"/>
      <c r="N64" s="5"/>
      <c r="O64" s="5"/>
      <c r="P64" s="5"/>
      <c r="Q64" s="5"/>
      <c r="R64" s="5"/>
      <c r="S64" s="4"/>
      <c r="T64" s="4"/>
      <c r="U64" s="4"/>
      <c r="V64" s="4"/>
      <c r="W64" s="4"/>
      <c r="X64" s="4"/>
    </row>
    <row r="65" spans="1:24">
      <c r="A65" s="7"/>
      <c r="B65" s="9"/>
      <c r="C65" s="5"/>
      <c r="D65" s="10"/>
      <c r="E65" s="5"/>
      <c r="F65" s="5"/>
      <c r="G65" s="5"/>
      <c r="H65" s="5"/>
      <c r="I65" s="5"/>
      <c r="J65" s="5"/>
      <c r="K65" s="5"/>
      <c r="L65" s="5"/>
      <c r="M65" s="5"/>
      <c r="N65" s="5"/>
      <c r="O65" s="5"/>
      <c r="P65" s="5"/>
      <c r="Q65" s="5"/>
      <c r="R65" s="5"/>
      <c r="S65" s="4"/>
      <c r="T65" s="4"/>
      <c r="U65" s="4"/>
      <c r="V65" s="4"/>
      <c r="W65" s="4"/>
      <c r="X65" s="4"/>
    </row>
    <row r="66" spans="1:24">
      <c r="A66" s="9"/>
      <c r="B66" s="9"/>
      <c r="C66" s="5"/>
      <c r="D66" s="8"/>
      <c r="E66" s="5"/>
      <c r="F66" s="5"/>
      <c r="G66" s="5"/>
      <c r="H66" s="5"/>
      <c r="I66" s="5"/>
      <c r="J66" s="5"/>
      <c r="K66" s="5"/>
      <c r="L66" s="5"/>
      <c r="M66" s="5"/>
      <c r="N66" s="5"/>
      <c r="O66" s="5"/>
      <c r="P66" s="5"/>
      <c r="Q66" s="5"/>
      <c r="R66" s="5"/>
      <c r="S66" s="4"/>
      <c r="T66" s="4"/>
      <c r="U66" s="4"/>
      <c r="V66" s="4"/>
      <c r="W66" s="4"/>
      <c r="X66" s="4"/>
    </row>
    <row r="67" spans="1:24">
      <c r="A67" s="7"/>
      <c r="B67" s="7"/>
      <c r="C67" s="5"/>
      <c r="D67" s="6"/>
      <c r="E67" s="5"/>
      <c r="F67" s="5"/>
      <c r="G67" s="5"/>
      <c r="H67" s="5"/>
      <c r="I67" s="5"/>
      <c r="J67" s="5"/>
      <c r="K67" s="5"/>
      <c r="L67" s="5"/>
      <c r="M67" s="5"/>
      <c r="N67" s="5"/>
      <c r="O67" s="5"/>
      <c r="P67" s="5"/>
      <c r="Q67" s="5"/>
      <c r="R67" s="5"/>
      <c r="S67" s="4"/>
      <c r="T67" s="4"/>
      <c r="U67" s="4"/>
      <c r="V67" s="4"/>
      <c r="W67" s="4"/>
      <c r="X67" s="4"/>
    </row>
  </sheetData>
  <dataConsolidate leftLabels="1"/>
  <mergeCells count="13">
    <mergeCell ref="A3:D3"/>
    <mergeCell ref="A20:H20"/>
    <mergeCell ref="A21:H21"/>
    <mergeCell ref="A12:C12"/>
    <mergeCell ref="A5:H5"/>
    <mergeCell ref="A8:H8"/>
    <mergeCell ref="E13:H13"/>
    <mergeCell ref="E14:H14"/>
    <mergeCell ref="E15:H15"/>
    <mergeCell ref="E16:H16"/>
    <mergeCell ref="E17:H17"/>
    <mergeCell ref="E18:H18"/>
    <mergeCell ref="A4:H4"/>
  </mergeCells>
  <phoneticPr fontId="2" type="noConversion"/>
  <dataValidations count="1">
    <dataValidation type="list" allowBlank="1" showInputMessage="1" showErrorMessage="1" sqref="AL17">
      <formula1>$AL$2:$AL$32</formula1>
    </dataValidation>
  </dataValidations>
  <pageMargins left="0.75" right="0.75" top="1" bottom="1.33" header="0.5" footer="0.5"/>
  <pageSetup orientation="landscape" horizontalDpi="4294967292" verticalDpi="4294967292"/>
  <headerFooter>
    <oddHeader>&amp;C&amp;"CGF Locust Resistance,Regular"&amp;28Find Your macros</oddHeader>
    <oddFooter>&amp;C&amp;G</oddFooter>
  </headerFooter>
  <legacyDrawingHF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7"/>
  <sheetViews>
    <sheetView tabSelected="1" view="pageLayout" workbookViewId="0">
      <selection activeCell="A6" sqref="A6"/>
    </sheetView>
  </sheetViews>
  <sheetFormatPr baseColWidth="10" defaultColWidth="11" defaultRowHeight="13" x14ac:dyDescent="0"/>
  <cols>
    <col min="1" max="1" width="9.5703125" customWidth="1"/>
    <col min="2" max="2" width="11.28515625" customWidth="1"/>
    <col min="3" max="3" width="16.5703125" style="3" customWidth="1"/>
    <col min="4" max="4" width="15.7109375" style="2" customWidth="1"/>
    <col min="5" max="5" width="9.5703125" customWidth="1"/>
    <col min="6" max="6" width="11.7109375" customWidth="1"/>
    <col min="7" max="7" width="10.42578125" customWidth="1"/>
    <col min="8" max="8" width="11.42578125" customWidth="1"/>
    <col min="9" max="9" width="0.85546875" customWidth="1"/>
    <col min="10" max="10" width="0.42578125" hidden="1" customWidth="1"/>
    <col min="11" max="11" width="19.7109375" customWidth="1"/>
    <col min="12" max="13" width="24.7109375" customWidth="1"/>
    <col min="14" max="14" width="22.42578125" customWidth="1"/>
    <col min="15" max="15" width="17.28515625" customWidth="1"/>
    <col min="16" max="16" width="11.28515625" customWidth="1"/>
    <col min="17" max="17" width="20" customWidth="1"/>
    <col min="18" max="18" width="3.140625" customWidth="1"/>
    <col min="19" max="24" width="2.85546875" style="1" customWidth="1"/>
    <col min="25" max="25" width="18" customWidth="1"/>
    <col min="26" max="26" width="24" customWidth="1"/>
    <col min="27" max="27" width="17.7109375" customWidth="1"/>
    <col min="28" max="28" width="18" customWidth="1"/>
    <col min="29" max="29" width="22.42578125" customWidth="1"/>
    <col min="30" max="30" width="11.5703125" customWidth="1"/>
    <col min="31" max="31" width="13" customWidth="1"/>
    <col min="32" max="32" width="13.28515625" customWidth="1"/>
    <col min="33" max="33" width="10.140625" customWidth="1"/>
    <col min="34" max="34" width="15.140625" customWidth="1"/>
    <col min="35" max="35" width="11.5703125" customWidth="1"/>
    <col min="36" max="36" width="13.5703125" customWidth="1"/>
    <col min="37" max="37" width="10.42578125" customWidth="1"/>
    <col min="38" max="38" width="12" customWidth="1"/>
    <col min="39" max="39" width="7.28515625" customWidth="1"/>
    <col min="40" max="40" width="13.140625" customWidth="1"/>
    <col min="41" max="41" width="13.5703125" customWidth="1"/>
    <col min="42" max="42" width="10.5703125" customWidth="1"/>
    <col min="43" max="43" width="8.42578125" customWidth="1"/>
  </cols>
  <sheetData>
    <row r="1" spans="1:45" ht="18" customHeight="1">
      <c r="A1" s="124" t="s">
        <v>62</v>
      </c>
      <c r="B1" s="125"/>
      <c r="C1" s="124" t="s">
        <v>61</v>
      </c>
      <c r="D1" s="124"/>
      <c r="E1" s="125"/>
      <c r="F1" s="125"/>
      <c r="G1" s="125"/>
      <c r="H1" s="125"/>
      <c r="I1" s="25"/>
      <c r="J1" s="33"/>
      <c r="K1" s="32"/>
      <c r="L1" s="32"/>
      <c r="M1" s="7"/>
      <c r="N1" s="7"/>
      <c r="O1" s="7"/>
      <c r="P1" s="7"/>
      <c r="Q1" s="7"/>
      <c r="R1" s="7"/>
      <c r="S1" s="29"/>
      <c r="T1" s="29"/>
      <c r="U1" s="29"/>
      <c r="V1" s="29"/>
      <c r="W1" s="29"/>
      <c r="X1" s="29"/>
      <c r="Y1" s="7"/>
      <c r="Z1" s="7"/>
    </row>
    <row r="2" spans="1:45" ht="16">
      <c r="A2" s="125"/>
      <c r="B2" s="125"/>
      <c r="C2" s="124" t="s">
        <v>0</v>
      </c>
      <c r="D2" s="124"/>
      <c r="E2" s="125"/>
      <c r="F2" s="125"/>
      <c r="G2" s="125"/>
      <c r="H2" s="125"/>
      <c r="I2" s="31"/>
      <c r="J2" s="33"/>
      <c r="K2" s="32"/>
      <c r="L2" s="32"/>
      <c r="M2" s="12"/>
      <c r="N2" s="13"/>
      <c r="O2" s="12"/>
      <c r="P2" s="12"/>
      <c r="Q2" s="12"/>
      <c r="R2" s="12"/>
      <c r="S2" s="29"/>
      <c r="T2" s="29"/>
      <c r="U2" s="29"/>
      <c r="V2" s="29"/>
      <c r="W2" s="29"/>
      <c r="X2" s="29"/>
      <c r="Y2" s="27"/>
      <c r="Z2" s="27"/>
      <c r="AA2" s="26"/>
      <c r="AB2" s="26"/>
      <c r="AC2" s="26"/>
      <c r="AD2" s="26"/>
      <c r="AE2" s="26"/>
      <c r="AF2" s="26"/>
      <c r="AG2" s="26"/>
      <c r="AH2" s="26"/>
      <c r="AI2" s="26"/>
      <c r="AJ2" s="26"/>
      <c r="AK2" s="26"/>
      <c r="AL2" s="26"/>
      <c r="AM2" s="26"/>
      <c r="AN2" s="26"/>
      <c r="AO2" s="26"/>
      <c r="AP2" s="26"/>
      <c r="AQ2" s="26"/>
      <c r="AR2" s="28"/>
      <c r="AS2" s="26"/>
    </row>
    <row r="3" spans="1:45" ht="15">
      <c r="A3" s="125"/>
      <c r="B3" s="125"/>
      <c r="C3" s="124" t="s">
        <v>1</v>
      </c>
      <c r="D3" s="124"/>
      <c r="E3" s="125"/>
      <c r="F3" s="125"/>
      <c r="G3" s="125"/>
      <c r="H3" s="125"/>
      <c r="I3" s="30"/>
      <c r="J3" s="33"/>
      <c r="K3" s="32"/>
      <c r="L3" s="32"/>
      <c r="M3" s="5"/>
      <c r="N3" s="20"/>
      <c r="O3" s="5"/>
      <c r="P3" s="5"/>
      <c r="Q3" s="5"/>
      <c r="R3" s="5"/>
      <c r="S3" s="5"/>
      <c r="T3" s="5"/>
      <c r="U3" s="5"/>
      <c r="V3" s="5"/>
      <c r="W3" s="5"/>
      <c r="X3" s="5"/>
      <c r="Y3" s="27"/>
      <c r="Z3" s="27"/>
      <c r="AA3" s="26"/>
      <c r="AB3" s="26"/>
      <c r="AC3" s="26"/>
      <c r="AD3" s="26"/>
      <c r="AE3" s="26"/>
      <c r="AF3" s="26"/>
      <c r="AG3" s="26"/>
      <c r="AH3" s="26"/>
      <c r="AI3" s="26"/>
      <c r="AJ3" s="26"/>
      <c r="AK3" s="26"/>
      <c r="AL3" s="26"/>
      <c r="AM3" s="26"/>
      <c r="AN3" s="26"/>
      <c r="AO3" s="26"/>
      <c r="AP3" s="26"/>
      <c r="AQ3" s="26"/>
      <c r="AS3" s="26"/>
    </row>
    <row r="4" spans="1:45" ht="15">
      <c r="A4" s="125"/>
      <c r="B4" s="125"/>
      <c r="C4" s="124" t="s">
        <v>63</v>
      </c>
      <c r="D4" s="124"/>
      <c r="E4" s="125"/>
      <c r="F4" s="125"/>
      <c r="G4" s="125"/>
      <c r="H4" s="125"/>
      <c r="I4" s="30"/>
      <c r="J4" s="33"/>
      <c r="K4" s="32"/>
      <c r="L4" s="32"/>
      <c r="M4" s="5"/>
      <c r="N4" s="20"/>
      <c r="O4" s="5"/>
      <c r="P4" s="5"/>
      <c r="Q4" s="5"/>
      <c r="R4" s="5"/>
      <c r="S4" s="5"/>
      <c r="T4" s="5"/>
      <c r="U4" s="5"/>
      <c r="V4" s="5"/>
      <c r="W4" s="5"/>
      <c r="X4" s="5"/>
      <c r="Y4" s="27"/>
      <c r="Z4" s="27"/>
      <c r="AA4" s="26"/>
      <c r="AB4" s="26"/>
      <c r="AC4" s="26"/>
      <c r="AD4" s="26"/>
      <c r="AE4" s="26"/>
      <c r="AF4" s="26"/>
      <c r="AG4" s="26"/>
      <c r="AH4" s="26"/>
      <c r="AI4" s="26"/>
      <c r="AJ4" s="26"/>
      <c r="AK4" s="26"/>
      <c r="AL4" s="26"/>
      <c r="AM4" s="26"/>
      <c r="AN4" s="26"/>
      <c r="AO4" s="26"/>
      <c r="AP4" s="26"/>
      <c r="AQ4" s="26"/>
      <c r="AS4" s="26"/>
    </row>
    <row r="5" spans="1:45" ht="15">
      <c r="A5" s="125"/>
      <c r="B5" s="125"/>
      <c r="C5" s="124" t="s">
        <v>64</v>
      </c>
      <c r="D5" s="124"/>
      <c r="E5" s="125"/>
      <c r="F5" s="125"/>
      <c r="G5" s="125"/>
      <c r="H5" s="125"/>
      <c r="I5" s="30"/>
      <c r="J5" s="33"/>
      <c r="K5" s="32"/>
      <c r="L5" s="32"/>
      <c r="M5" s="5"/>
      <c r="N5" s="19"/>
      <c r="O5" s="5"/>
      <c r="P5" s="5"/>
      <c r="Q5" s="5"/>
      <c r="R5" s="5"/>
      <c r="S5" s="5"/>
      <c r="T5" s="5"/>
      <c r="U5" s="5"/>
      <c r="V5" s="5"/>
      <c r="W5" s="5"/>
      <c r="X5" s="5"/>
      <c r="Y5" s="27"/>
      <c r="Z5" s="27"/>
      <c r="AA5" s="26"/>
      <c r="AB5" s="26"/>
      <c r="AC5" s="26"/>
      <c r="AD5" s="26"/>
      <c r="AE5" s="26"/>
      <c r="AF5" s="26"/>
      <c r="AG5" s="26"/>
      <c r="AH5" s="26"/>
      <c r="AI5" s="26"/>
      <c r="AJ5" s="26"/>
      <c r="AK5" s="26"/>
      <c r="AL5" s="26"/>
      <c r="AM5" s="26"/>
      <c r="AN5" s="26"/>
      <c r="AO5" s="26"/>
      <c r="AP5" s="26"/>
      <c r="AQ5" s="26"/>
      <c r="AS5" s="26"/>
    </row>
    <row r="6" spans="1:45" ht="15">
      <c r="A6" s="125"/>
      <c r="B6" s="125"/>
      <c r="C6" s="124" t="s">
        <v>58</v>
      </c>
      <c r="D6" s="124"/>
      <c r="E6" s="125"/>
      <c r="F6" s="125"/>
      <c r="G6" s="125"/>
      <c r="H6" s="125"/>
      <c r="I6" s="30"/>
      <c r="J6" s="33"/>
      <c r="K6" s="32"/>
      <c r="L6" s="32"/>
      <c r="M6" s="5"/>
      <c r="N6" s="19"/>
      <c r="O6" s="5"/>
      <c r="P6" s="5"/>
      <c r="Q6" s="5"/>
      <c r="R6" s="5"/>
      <c r="S6" s="5"/>
      <c r="T6" s="5"/>
      <c r="U6" s="5"/>
      <c r="V6" s="5"/>
      <c r="W6" s="5"/>
      <c r="X6" s="5"/>
      <c r="Y6" s="27"/>
      <c r="Z6" s="27"/>
      <c r="AA6" s="26"/>
      <c r="AB6" s="26"/>
      <c r="AC6" s="26"/>
      <c r="AD6" s="26"/>
      <c r="AE6" s="26"/>
      <c r="AF6" s="26"/>
      <c r="AG6" s="26"/>
      <c r="AH6" s="26"/>
      <c r="AI6" s="26"/>
      <c r="AJ6" s="26"/>
      <c r="AK6" s="26"/>
      <c r="AL6" s="26"/>
      <c r="AM6" s="26"/>
      <c r="AN6" s="26"/>
      <c r="AO6" s="26"/>
      <c r="AP6" s="26"/>
      <c r="AQ6" s="26"/>
      <c r="AS6" s="26"/>
    </row>
    <row r="7" spans="1:45" ht="6" customHeight="1">
      <c r="A7" s="125"/>
      <c r="B7" s="125"/>
      <c r="C7" s="125"/>
      <c r="D7" s="124"/>
      <c r="E7" s="125"/>
      <c r="F7" s="125"/>
      <c r="G7" s="125"/>
      <c r="H7" s="125"/>
      <c r="I7" s="30"/>
      <c r="J7" s="33"/>
      <c r="K7" s="32"/>
      <c r="L7" s="32"/>
      <c r="M7" s="5"/>
      <c r="N7" s="19"/>
      <c r="O7" s="5"/>
      <c r="P7" s="5"/>
      <c r="Q7" s="5"/>
      <c r="R7" s="5"/>
      <c r="S7" s="5"/>
      <c r="T7" s="5"/>
      <c r="U7" s="5"/>
      <c r="V7" s="5"/>
      <c r="W7" s="5"/>
      <c r="X7" s="5"/>
      <c r="Y7" s="27"/>
      <c r="Z7" s="27"/>
      <c r="AA7" s="26"/>
      <c r="AB7" s="26"/>
      <c r="AC7" s="26"/>
      <c r="AD7" s="26"/>
      <c r="AE7" s="26"/>
      <c r="AF7" s="26"/>
      <c r="AG7" s="26"/>
      <c r="AH7" s="26"/>
      <c r="AI7" s="26"/>
      <c r="AJ7" s="26"/>
      <c r="AK7" s="26"/>
      <c r="AL7" s="26"/>
      <c r="AM7" s="26"/>
      <c r="AN7" s="26"/>
      <c r="AO7" s="26"/>
      <c r="AP7" s="26"/>
      <c r="AQ7" s="26"/>
      <c r="AS7" s="26"/>
    </row>
    <row r="8" spans="1:45" ht="6" customHeight="1">
      <c r="A8" s="125"/>
      <c r="B8" s="125"/>
      <c r="C8" s="125"/>
      <c r="D8" s="124"/>
      <c r="E8" s="125"/>
      <c r="F8" s="125"/>
      <c r="G8" s="125"/>
      <c r="H8" s="125"/>
      <c r="I8" s="30"/>
      <c r="J8" s="25"/>
      <c r="M8" s="5"/>
      <c r="N8" s="18"/>
      <c r="O8" s="5"/>
      <c r="P8" s="5"/>
      <c r="Q8" s="5"/>
      <c r="R8" s="5"/>
      <c r="S8" s="5"/>
      <c r="T8" s="5"/>
      <c r="U8" s="5"/>
      <c r="V8" s="5"/>
      <c r="W8" s="5"/>
      <c r="X8" s="5"/>
      <c r="Y8" s="27"/>
      <c r="Z8" s="27"/>
      <c r="AA8" s="26"/>
      <c r="AB8" s="26"/>
      <c r="AC8" s="26"/>
      <c r="AD8" s="26"/>
      <c r="AE8" s="26"/>
      <c r="AF8" s="26"/>
      <c r="AG8" s="26"/>
      <c r="AH8" s="26"/>
      <c r="AI8" s="26"/>
      <c r="AJ8" s="26"/>
      <c r="AK8" s="26"/>
      <c r="AL8" s="26"/>
      <c r="AM8" s="26"/>
      <c r="AN8" s="26"/>
      <c r="AO8" s="26"/>
      <c r="AP8" s="26"/>
      <c r="AQ8" s="26"/>
      <c r="AS8" s="26"/>
    </row>
    <row r="9" spans="1:45" ht="24" customHeight="1" thickBot="1">
      <c r="A9" s="126" t="s">
        <v>20</v>
      </c>
      <c r="B9" s="127"/>
      <c r="C9" s="127"/>
      <c r="D9" s="127"/>
      <c r="E9" s="127"/>
      <c r="F9" s="128"/>
      <c r="G9" s="128"/>
      <c r="H9" s="128"/>
      <c r="I9" s="30"/>
      <c r="J9" s="25"/>
      <c r="M9" s="5"/>
      <c r="N9" s="18"/>
      <c r="O9" s="5"/>
      <c r="P9" s="5"/>
      <c r="Q9" s="5"/>
      <c r="R9" s="5"/>
      <c r="S9" s="5"/>
      <c r="T9" s="5"/>
      <c r="U9" s="5"/>
      <c r="V9" s="5"/>
      <c r="W9" s="5"/>
      <c r="X9" s="5"/>
      <c r="Y9" s="27"/>
      <c r="Z9" s="27"/>
      <c r="AA9" s="26"/>
      <c r="AB9" s="26"/>
      <c r="AC9" s="26"/>
      <c r="AD9" s="26"/>
      <c r="AE9" s="26"/>
      <c r="AF9" s="26"/>
      <c r="AG9" s="26"/>
      <c r="AH9" s="26"/>
      <c r="AI9" s="26"/>
      <c r="AJ9" s="26"/>
      <c r="AK9" s="26"/>
      <c r="AL9" s="26"/>
      <c r="AM9" s="26"/>
      <c r="AN9" s="26"/>
      <c r="AO9" s="26"/>
      <c r="AP9" s="26"/>
      <c r="AQ9" s="26"/>
      <c r="AS9" s="26"/>
    </row>
    <row r="10" spans="1:45" ht="16" customHeight="1">
      <c r="A10" s="177" t="s">
        <v>53</v>
      </c>
      <c r="B10" s="178"/>
      <c r="C10" s="178"/>
      <c r="D10" s="178"/>
      <c r="E10" s="178"/>
      <c r="F10" s="129" t="s">
        <v>45</v>
      </c>
      <c r="G10" s="130" t="s">
        <v>47</v>
      </c>
      <c r="H10" s="131" t="s">
        <v>48</v>
      </c>
      <c r="I10" s="30"/>
      <c r="J10" s="25"/>
      <c r="M10" s="5"/>
      <c r="N10" s="10"/>
      <c r="O10" s="5"/>
      <c r="P10" s="5"/>
      <c r="Q10" s="5"/>
      <c r="R10" s="5"/>
      <c r="S10" s="5"/>
      <c r="T10" s="5"/>
      <c r="U10" s="5"/>
      <c r="V10" s="5"/>
      <c r="W10" s="5"/>
      <c r="X10" s="5"/>
      <c r="Y10" s="27"/>
      <c r="Z10" s="27"/>
      <c r="AA10" s="26"/>
      <c r="AB10" s="26"/>
      <c r="AC10" s="26"/>
      <c r="AD10" s="26"/>
      <c r="AE10" s="26"/>
      <c r="AF10" s="26"/>
      <c r="AG10" s="26"/>
      <c r="AH10" s="26"/>
      <c r="AI10" s="26"/>
      <c r="AJ10" s="26"/>
      <c r="AK10" s="26"/>
      <c r="AL10" s="26"/>
      <c r="AM10" s="26"/>
      <c r="AN10" s="26"/>
      <c r="AO10" s="26"/>
      <c r="AP10" s="26"/>
      <c r="AQ10" s="26"/>
      <c r="AS10" s="26"/>
    </row>
    <row r="11" spans="1:45" ht="16" thickBot="1">
      <c r="A11" s="179"/>
      <c r="B11" s="180"/>
      <c r="C11" s="180"/>
      <c r="D11" s="180"/>
      <c r="E11" s="180"/>
      <c r="F11" s="132">
        <v>75</v>
      </c>
      <c r="G11" s="133">
        <v>12</v>
      </c>
      <c r="H11" s="134">
        <v>211</v>
      </c>
      <c r="I11" s="30"/>
      <c r="J11" s="25"/>
      <c r="M11" s="5"/>
      <c r="N11" s="10"/>
      <c r="O11" s="16"/>
      <c r="P11" s="5"/>
      <c r="Q11" s="5"/>
      <c r="R11" s="5"/>
      <c r="S11" s="16"/>
      <c r="T11" s="5"/>
      <c r="U11" s="5"/>
      <c r="V11" s="5"/>
      <c r="W11" s="5"/>
      <c r="X11" s="5"/>
      <c r="Y11" s="27"/>
      <c r="Z11" s="27"/>
      <c r="AA11" s="26"/>
      <c r="AB11" s="26"/>
      <c r="AC11" s="26"/>
      <c r="AD11" s="26"/>
      <c r="AE11" s="26"/>
      <c r="AF11" s="26"/>
      <c r="AG11" s="26"/>
      <c r="AH11" s="26"/>
      <c r="AI11" s="26"/>
      <c r="AJ11" s="26"/>
      <c r="AK11" s="26"/>
      <c r="AL11" s="26"/>
      <c r="AM11" s="26"/>
      <c r="AN11" s="26"/>
      <c r="AO11" s="26"/>
      <c r="AP11" s="26"/>
      <c r="AQ11" s="26"/>
      <c r="AS11" s="26"/>
    </row>
    <row r="12" spans="1:45" ht="29" customHeight="1">
      <c r="A12" s="135" t="s">
        <v>3</v>
      </c>
      <c r="B12" s="127"/>
      <c r="C12" s="127"/>
      <c r="D12" s="127"/>
      <c r="E12" s="127"/>
      <c r="F12" s="127"/>
      <c r="G12" s="127"/>
      <c r="H12" s="136"/>
      <c r="I12" s="34"/>
      <c r="J12" s="34"/>
      <c r="M12" s="5"/>
      <c r="N12" s="10"/>
      <c r="O12" s="5"/>
      <c r="P12" s="5"/>
      <c r="Q12" s="5"/>
      <c r="R12" s="5"/>
      <c r="S12" s="5"/>
      <c r="T12" s="5"/>
      <c r="U12" s="5"/>
      <c r="V12" s="5"/>
      <c r="W12" s="5"/>
      <c r="X12" s="5"/>
      <c r="Y12" s="27"/>
      <c r="Z12" s="27"/>
      <c r="AA12" s="26"/>
      <c r="AB12" s="26"/>
      <c r="AC12" s="26"/>
      <c r="AD12" s="26"/>
      <c r="AE12" s="26"/>
      <c r="AF12" s="26"/>
      <c r="AG12" s="26"/>
      <c r="AH12" s="26"/>
      <c r="AI12" s="26"/>
      <c r="AJ12" s="26"/>
      <c r="AK12" s="26"/>
      <c r="AL12" s="26"/>
      <c r="AM12" s="26"/>
      <c r="AN12" s="26"/>
      <c r="AO12" s="26"/>
      <c r="AP12" s="26"/>
      <c r="AQ12" s="26"/>
      <c r="AS12" s="26"/>
    </row>
    <row r="13" spans="1:45" s="69" customFormat="1" ht="18" customHeight="1">
      <c r="A13" s="137" t="s">
        <v>46</v>
      </c>
      <c r="B13" s="138" t="s">
        <v>14</v>
      </c>
      <c r="C13" s="138" t="s">
        <v>15</v>
      </c>
      <c r="D13" s="138" t="s">
        <v>16</v>
      </c>
      <c r="E13" s="138" t="s">
        <v>49</v>
      </c>
      <c r="F13" s="138" t="s">
        <v>59</v>
      </c>
      <c r="G13" s="139" t="s">
        <v>19</v>
      </c>
      <c r="H13" s="140"/>
      <c r="I13" s="64"/>
      <c r="J13" s="65"/>
      <c r="K13" s="66"/>
      <c r="L13" s="66"/>
      <c r="M13" s="67"/>
      <c r="N13" s="13"/>
      <c r="O13" s="67"/>
      <c r="P13" s="67"/>
      <c r="Q13" s="67"/>
      <c r="R13" s="67"/>
      <c r="S13" s="67"/>
      <c r="T13" s="67"/>
      <c r="U13" s="67"/>
      <c r="V13" s="67"/>
      <c r="W13" s="67"/>
      <c r="X13" s="67"/>
      <c r="Y13" s="68"/>
      <c r="Z13" s="68"/>
    </row>
    <row r="14" spans="1:45" s="59" customFormat="1" ht="18" customHeight="1">
      <c r="A14" s="141">
        <f>F11*0.0254</f>
        <v>1.905</v>
      </c>
      <c r="B14" s="142">
        <f>H11*0.453592</f>
        <v>95.707911999999993</v>
      </c>
      <c r="C14" s="143">
        <f>H11*((100-G11)/100)</f>
        <v>185.68</v>
      </c>
      <c r="D14" s="142">
        <f>C14*0.453592</f>
        <v>84.222962559999999</v>
      </c>
      <c r="E14" s="142">
        <f>(D14/(A14^2))</f>
        <v>23.208151655058867</v>
      </c>
      <c r="F14" s="171">
        <f>E14+(6.3*(A14-1.8))</f>
        <v>23.869651655058867</v>
      </c>
      <c r="G14" s="172">
        <v>25</v>
      </c>
      <c r="H14" s="173"/>
      <c r="I14" s="30"/>
      <c r="J14" s="58"/>
      <c r="M14" s="9"/>
      <c r="N14" s="63"/>
      <c r="O14" s="9"/>
      <c r="P14" s="9"/>
      <c r="Q14" s="9"/>
      <c r="R14" s="9"/>
      <c r="S14" s="9"/>
      <c r="T14" s="9"/>
      <c r="U14" s="9"/>
      <c r="V14" s="9"/>
      <c r="W14" s="9"/>
      <c r="X14" s="9"/>
      <c r="Y14" s="61"/>
      <c r="Z14" s="61"/>
    </row>
    <row r="15" spans="1:45" ht="29" customHeight="1">
      <c r="A15" s="135" t="s">
        <v>21</v>
      </c>
      <c r="B15" s="127"/>
      <c r="C15" s="127"/>
      <c r="D15" s="127"/>
      <c r="E15" s="127"/>
      <c r="F15" s="127"/>
      <c r="G15" s="127"/>
      <c r="H15" s="136"/>
      <c r="I15" s="30"/>
      <c r="J15" s="25"/>
      <c r="M15" s="5"/>
      <c r="N15" s="20"/>
      <c r="O15" s="5"/>
      <c r="P15" s="5"/>
      <c r="Q15" s="5"/>
      <c r="R15" s="5"/>
      <c r="S15" s="5"/>
      <c r="T15" s="5"/>
      <c r="U15" s="5"/>
      <c r="V15" s="5"/>
      <c r="W15" s="5"/>
      <c r="X15" s="5"/>
      <c r="Y15" s="27"/>
      <c r="Z15" s="27"/>
      <c r="AA15" s="26"/>
      <c r="AB15" s="26"/>
      <c r="AC15" s="26"/>
      <c r="AD15" s="26"/>
      <c r="AE15" s="26"/>
      <c r="AF15" s="26"/>
      <c r="AG15" s="26"/>
      <c r="AH15" s="26"/>
      <c r="AI15" s="26"/>
      <c r="AJ15" s="26"/>
      <c r="AK15" s="26"/>
      <c r="AL15" s="26"/>
      <c r="AM15" s="26"/>
      <c r="AN15" s="26"/>
      <c r="AO15" s="26"/>
      <c r="AP15" s="26"/>
      <c r="AQ15" s="26"/>
      <c r="AS15" s="26"/>
    </row>
    <row r="16" spans="1:45" s="59" customFormat="1" ht="18" customHeight="1">
      <c r="A16" s="144" t="s">
        <v>4</v>
      </c>
      <c r="B16" s="145" t="s">
        <v>5</v>
      </c>
      <c r="C16" s="145" t="s">
        <v>6</v>
      </c>
      <c r="D16" s="145" t="s">
        <v>7</v>
      </c>
      <c r="E16" s="145" t="s">
        <v>8</v>
      </c>
      <c r="F16" s="145" t="s">
        <v>9</v>
      </c>
      <c r="G16" s="145" t="s">
        <v>10</v>
      </c>
      <c r="H16" s="146" t="s">
        <v>11</v>
      </c>
      <c r="I16" s="30"/>
      <c r="J16" s="58"/>
      <c r="M16" s="9"/>
      <c r="N16" s="60"/>
      <c r="O16" s="9"/>
      <c r="P16" s="9"/>
      <c r="Q16" s="9"/>
      <c r="R16" s="9"/>
      <c r="S16" s="9"/>
      <c r="T16" s="9"/>
      <c r="U16" s="9"/>
      <c r="V16" s="9"/>
      <c r="W16" s="9"/>
      <c r="X16" s="9"/>
      <c r="Y16" s="61"/>
      <c r="Z16" s="61"/>
    </row>
    <row r="17" spans="1:43" s="59" customFormat="1" ht="18" customHeight="1">
      <c r="A17" s="147">
        <f>B17*2.20462</f>
        <v>217.40818194293476</v>
      </c>
      <c r="B17" s="148">
        <f>(G14*(A14^2))/((100-8)/100)</f>
        <v>98.614809782608688</v>
      </c>
      <c r="C17" s="149">
        <f>D17*2.20462</f>
        <v>222.23947487499996</v>
      </c>
      <c r="D17" s="148">
        <f>(G14*(A14^2))/((100-10)/100)</f>
        <v>100.80624999999999</v>
      </c>
      <c r="E17" s="149">
        <f>F17*2.20462</f>
        <v>227.29037203124994</v>
      </c>
      <c r="F17" s="148">
        <f>(G14*(A14^2))/((100-12)/100)</f>
        <v>103.09730113636363</v>
      </c>
      <c r="G17" s="149">
        <f>H17*2.20462</f>
        <v>232.57619463662786</v>
      </c>
      <c r="H17" s="150">
        <f>(G14*(A14^2))/((100-14)/100)</f>
        <v>105.49491279069767</v>
      </c>
      <c r="I17" s="30"/>
      <c r="J17" s="58"/>
      <c r="M17" s="9"/>
      <c r="N17" s="60"/>
      <c r="O17" s="9"/>
      <c r="P17" s="9"/>
      <c r="Q17" s="9"/>
      <c r="R17" s="9"/>
      <c r="S17" s="9"/>
      <c r="T17" s="9"/>
      <c r="U17" s="9"/>
      <c r="V17" s="9"/>
      <c r="W17" s="9"/>
      <c r="X17" s="9"/>
      <c r="Y17" s="61"/>
      <c r="Z17" s="61"/>
    </row>
    <row r="18" spans="1:43" ht="28" customHeight="1">
      <c r="A18" s="151" t="s">
        <v>17</v>
      </c>
      <c r="B18" s="152"/>
      <c r="C18" s="152" t="s">
        <v>18</v>
      </c>
      <c r="D18" s="152"/>
      <c r="E18" s="153" t="s">
        <v>2</v>
      </c>
      <c r="F18" s="153"/>
      <c r="G18" s="153"/>
      <c r="H18" s="154"/>
      <c r="I18" s="30"/>
      <c r="J18" s="25"/>
      <c r="M18" s="5"/>
      <c r="N18" s="19"/>
      <c r="O18" s="5"/>
      <c r="P18" s="5"/>
      <c r="Q18" s="5"/>
      <c r="R18" s="5"/>
      <c r="S18" s="5"/>
      <c r="T18" s="5"/>
      <c r="U18" s="5"/>
      <c r="V18" s="5"/>
      <c r="W18" s="5"/>
      <c r="X18" s="5"/>
      <c r="Y18" s="27"/>
      <c r="Z18" s="27"/>
      <c r="AA18" s="26"/>
      <c r="AB18" s="26"/>
      <c r="AC18" s="26"/>
      <c r="AD18" s="21"/>
      <c r="AE18" s="21"/>
      <c r="AF18" s="21"/>
      <c r="AG18" s="21"/>
      <c r="AH18" s="21"/>
      <c r="AI18" s="21"/>
      <c r="AJ18" s="21"/>
      <c r="AK18" s="21"/>
      <c r="AL18" s="21"/>
      <c r="AM18" s="21"/>
      <c r="AN18" s="21"/>
      <c r="AO18" s="21"/>
      <c r="AP18" s="21"/>
      <c r="AQ18" s="21"/>
    </row>
    <row r="19" spans="1:43" s="59" customFormat="1" ht="18" customHeight="1">
      <c r="A19" s="155" t="s">
        <v>12</v>
      </c>
      <c r="B19" s="145" t="s">
        <v>13</v>
      </c>
      <c r="C19" s="145" t="s">
        <v>12</v>
      </c>
      <c r="D19" s="145" t="s">
        <v>13</v>
      </c>
      <c r="E19" s="156"/>
      <c r="F19" s="174">
        <f>C14/A20</f>
        <v>0.92832792746271631</v>
      </c>
      <c r="G19" s="174"/>
      <c r="H19" s="157"/>
      <c r="I19" s="30"/>
      <c r="J19" s="58"/>
      <c r="M19" s="9"/>
      <c r="N19" s="60"/>
      <c r="O19" s="9"/>
      <c r="P19" s="9"/>
      <c r="Q19" s="9"/>
      <c r="R19" s="9"/>
      <c r="S19" s="9"/>
      <c r="T19" s="9"/>
      <c r="U19" s="9"/>
      <c r="V19" s="9"/>
      <c r="W19" s="9"/>
      <c r="X19" s="9"/>
      <c r="Y19" s="61"/>
      <c r="Z19" s="61"/>
    </row>
    <row r="20" spans="1:43" s="59" customFormat="1" ht="19" customHeight="1">
      <c r="A20" s="175">
        <f>B20*2.20462</f>
        <v>200.01552738749996</v>
      </c>
      <c r="B20" s="158">
        <f>(G14*(A14^2))/((100-0)/100)</f>
        <v>90.725624999999994</v>
      </c>
      <c r="C20" s="176">
        <f>A20-C14</f>
        <v>14.335527387499951</v>
      </c>
      <c r="D20" s="159">
        <f>B20-D14</f>
        <v>6.5026624399999946</v>
      </c>
      <c r="E20" s="156"/>
      <c r="F20" s="174"/>
      <c r="G20" s="174"/>
      <c r="H20" s="157"/>
      <c r="I20" s="30"/>
      <c r="J20" s="58"/>
      <c r="M20" s="9"/>
      <c r="N20" s="62"/>
      <c r="O20" s="9"/>
      <c r="P20" s="9"/>
      <c r="Q20" s="9"/>
      <c r="R20" s="9"/>
      <c r="S20" s="9"/>
      <c r="T20" s="9"/>
      <c r="U20" s="9"/>
      <c r="V20" s="9"/>
      <c r="W20" s="9"/>
      <c r="X20" s="9"/>
      <c r="Y20" s="61"/>
      <c r="Z20" s="61"/>
    </row>
    <row r="21" spans="1:43" ht="19" customHeight="1">
      <c r="A21" s="160"/>
      <c r="B21" s="161"/>
      <c r="C21" s="161"/>
      <c r="D21" s="161"/>
      <c r="E21" s="162"/>
      <c r="F21" s="161"/>
      <c r="G21" s="161"/>
      <c r="H21" s="163"/>
      <c r="I21" s="30"/>
      <c r="J21" s="25"/>
      <c r="M21" s="5"/>
      <c r="N21" s="10"/>
      <c r="O21" s="5"/>
      <c r="P21" s="5"/>
      <c r="Q21" s="5"/>
      <c r="R21" s="5"/>
      <c r="S21" s="5"/>
      <c r="T21" s="5"/>
      <c r="U21" s="5"/>
      <c r="V21" s="5"/>
      <c r="W21" s="5"/>
      <c r="X21" s="5"/>
      <c r="Y21" s="27"/>
      <c r="Z21" s="27"/>
      <c r="AA21" s="26"/>
      <c r="AB21" s="26"/>
      <c r="AC21" s="26"/>
      <c r="AD21" s="21"/>
      <c r="AE21" s="21"/>
      <c r="AF21" s="21"/>
      <c r="AG21" s="21"/>
      <c r="AH21" s="21"/>
      <c r="AI21" s="21"/>
      <c r="AJ21" s="21"/>
      <c r="AK21" s="21"/>
      <c r="AL21" s="21"/>
      <c r="AM21" s="21"/>
      <c r="AN21" s="21"/>
      <c r="AO21" s="21"/>
      <c r="AP21" s="21"/>
      <c r="AQ21" s="21"/>
    </row>
    <row r="22" spans="1:43" ht="5" customHeight="1">
      <c r="A22" s="164"/>
      <c r="B22" s="165"/>
      <c r="C22" s="165"/>
      <c r="D22" s="165"/>
      <c r="E22" s="165"/>
      <c r="F22" s="166"/>
      <c r="G22" s="166"/>
      <c r="H22" s="167"/>
      <c r="I22" s="30"/>
      <c r="J22" s="25"/>
      <c r="M22" s="5"/>
      <c r="N22" s="10"/>
      <c r="O22" s="16"/>
      <c r="P22" s="5"/>
      <c r="Q22" s="5"/>
      <c r="R22" s="5"/>
      <c r="S22" s="5"/>
      <c r="T22" s="5"/>
      <c r="U22" s="5"/>
      <c r="V22" s="5"/>
      <c r="W22" s="5"/>
      <c r="X22" s="5"/>
      <c r="Y22" s="27"/>
      <c r="Z22" s="27"/>
      <c r="AA22" s="26"/>
      <c r="AB22" s="26"/>
      <c r="AC22" s="26"/>
      <c r="AD22" s="21"/>
      <c r="AE22" s="21"/>
      <c r="AF22" s="21"/>
      <c r="AG22" s="21"/>
      <c r="AH22" s="21"/>
      <c r="AI22" s="21"/>
      <c r="AJ22" s="21"/>
      <c r="AK22" s="21"/>
      <c r="AL22" s="21"/>
      <c r="AM22" s="21"/>
      <c r="AN22" s="21"/>
      <c r="AO22" s="21"/>
      <c r="AP22" s="21"/>
      <c r="AQ22" s="21"/>
    </row>
    <row r="23" spans="1:43" ht="47" customHeight="1">
      <c r="A23" s="168" t="s">
        <v>60</v>
      </c>
      <c r="B23" s="169"/>
      <c r="C23" s="169"/>
      <c r="D23" s="169"/>
      <c r="E23" s="169"/>
      <c r="F23" s="169"/>
      <c r="G23" s="169"/>
      <c r="H23" s="170"/>
      <c r="I23" s="30"/>
      <c r="J23" s="25"/>
      <c r="M23" s="5"/>
      <c r="N23" s="10"/>
      <c r="O23" s="5"/>
      <c r="P23" s="5"/>
      <c r="Q23" s="5"/>
      <c r="R23" s="5"/>
      <c r="S23" s="5"/>
      <c r="T23" s="5"/>
      <c r="U23" s="5"/>
      <c r="V23" s="5"/>
      <c r="W23" s="5"/>
      <c r="X23" s="5"/>
      <c r="Y23" s="27"/>
      <c r="Z23" s="27"/>
      <c r="AA23" s="26"/>
      <c r="AB23" s="26"/>
      <c r="AC23" s="26"/>
      <c r="AD23" s="21"/>
      <c r="AE23" s="21"/>
      <c r="AF23" s="21"/>
      <c r="AG23" s="21"/>
      <c r="AH23" s="21"/>
      <c r="AI23" s="21"/>
      <c r="AJ23" s="21"/>
      <c r="AK23" s="21"/>
      <c r="AL23" s="21"/>
      <c r="AM23" s="21"/>
      <c r="AN23" s="21"/>
      <c r="AO23" s="21"/>
      <c r="AP23" s="21"/>
      <c r="AQ23" s="21"/>
    </row>
    <row r="24" spans="1:43" ht="6" customHeight="1" thickBot="1">
      <c r="A24" s="55"/>
      <c r="B24" s="56"/>
      <c r="C24" s="56"/>
      <c r="D24" s="56"/>
      <c r="E24" s="56"/>
      <c r="F24" s="56"/>
      <c r="G24" s="56"/>
      <c r="H24" s="57"/>
      <c r="I24" s="30"/>
      <c r="J24" s="25"/>
      <c r="M24" s="12"/>
      <c r="N24" s="13"/>
      <c r="O24" s="12"/>
      <c r="P24" s="12"/>
      <c r="Q24" s="12"/>
      <c r="R24" s="12"/>
      <c r="S24" s="12"/>
      <c r="T24" s="12"/>
      <c r="U24" s="12"/>
      <c r="V24" s="12"/>
      <c r="W24" s="12"/>
      <c r="X24" s="12"/>
      <c r="Y24" s="27"/>
      <c r="Z24" s="27"/>
      <c r="AA24" s="26"/>
      <c r="AB24" s="26"/>
      <c r="AC24" s="26"/>
      <c r="AD24" s="21"/>
      <c r="AE24" s="21"/>
      <c r="AF24" s="21"/>
      <c r="AG24" s="21"/>
      <c r="AH24" s="21"/>
      <c r="AI24" s="21"/>
      <c r="AJ24" s="21"/>
      <c r="AK24" s="21"/>
      <c r="AL24" s="21"/>
      <c r="AM24" s="21"/>
      <c r="AN24" s="21"/>
      <c r="AO24" s="21"/>
      <c r="AP24" s="21"/>
      <c r="AQ24" s="21"/>
    </row>
    <row r="25" spans="1:43">
      <c r="A25" s="25"/>
      <c r="B25" s="25"/>
      <c r="C25" s="24"/>
      <c r="D25" s="23"/>
      <c r="E25" s="25"/>
      <c r="F25" s="25"/>
      <c r="G25" s="25"/>
      <c r="H25" s="25"/>
      <c r="I25" s="30"/>
      <c r="J25" s="25"/>
      <c r="M25" s="5"/>
      <c r="N25" s="20"/>
      <c r="O25" s="5"/>
      <c r="P25" s="5"/>
      <c r="Q25" s="5"/>
      <c r="R25" s="5"/>
      <c r="S25" s="5"/>
      <c r="T25" s="5"/>
      <c r="U25" s="5"/>
      <c r="V25" s="5"/>
      <c r="W25" s="5"/>
      <c r="X25" s="5"/>
      <c r="Y25" s="27"/>
      <c r="Z25" s="27"/>
      <c r="AA25" s="26"/>
      <c r="AB25" s="26"/>
      <c r="AC25" s="26"/>
      <c r="AD25" s="21"/>
      <c r="AE25" s="21"/>
      <c r="AF25" s="21"/>
      <c r="AG25" s="21"/>
      <c r="AH25" s="21"/>
      <c r="AI25" s="21"/>
      <c r="AJ25" s="21"/>
      <c r="AK25" s="21"/>
      <c r="AL25" s="21"/>
      <c r="AM25" s="21"/>
      <c r="AN25" s="21"/>
      <c r="AO25" s="21"/>
      <c r="AP25" s="21"/>
      <c r="AQ25" s="21"/>
    </row>
    <row r="26" spans="1:43">
      <c r="A26" s="42"/>
      <c r="B26" s="42"/>
      <c r="C26" s="43"/>
      <c r="D26" s="44"/>
      <c r="E26" s="42"/>
      <c r="F26" s="42"/>
      <c r="G26" s="42"/>
      <c r="H26" s="42"/>
      <c r="I26" s="45"/>
      <c r="J26" s="42"/>
      <c r="K26" s="42"/>
      <c r="L26" s="42"/>
      <c r="M26" s="5"/>
      <c r="N26" s="20"/>
      <c r="O26" s="5"/>
      <c r="P26" s="5"/>
      <c r="Q26" s="5"/>
      <c r="R26" s="5"/>
      <c r="S26" s="5"/>
      <c r="T26" s="5"/>
      <c r="U26" s="5"/>
      <c r="V26" s="5"/>
      <c r="W26" s="5"/>
      <c r="X26" s="5"/>
      <c r="Y26" s="27"/>
      <c r="Z26" s="27"/>
      <c r="AA26" s="26"/>
      <c r="AB26" s="26"/>
      <c r="AC26" s="26"/>
      <c r="AD26" s="21"/>
      <c r="AE26" s="21"/>
      <c r="AF26" s="21"/>
      <c r="AG26" s="21"/>
      <c r="AH26" s="21"/>
      <c r="AI26" s="21"/>
      <c r="AJ26" s="21"/>
      <c r="AK26" s="21"/>
      <c r="AL26" s="21"/>
      <c r="AM26" s="21"/>
      <c r="AN26" s="21"/>
      <c r="AO26" s="21"/>
      <c r="AP26" s="21"/>
      <c r="AQ26" s="21"/>
    </row>
    <row r="27" spans="1:43">
      <c r="A27" s="45"/>
      <c r="B27" s="45"/>
      <c r="C27" s="45"/>
      <c r="D27" s="45"/>
      <c r="E27" s="45"/>
      <c r="F27" s="45"/>
      <c r="G27" s="45"/>
      <c r="H27" s="45"/>
      <c r="I27" s="45"/>
      <c r="J27" s="42"/>
      <c r="K27" s="42"/>
      <c r="L27" s="42"/>
      <c r="M27" s="5"/>
      <c r="N27" s="19"/>
      <c r="O27" s="5"/>
      <c r="P27" s="5"/>
      <c r="Q27" s="5"/>
      <c r="R27" s="5"/>
      <c r="S27" s="5"/>
      <c r="T27" s="5"/>
      <c r="U27" s="5"/>
      <c r="V27" s="5"/>
      <c r="W27" s="5"/>
      <c r="X27" s="5"/>
      <c r="Y27" s="27"/>
      <c r="Z27" s="27"/>
      <c r="AA27" s="26"/>
      <c r="AB27" s="26"/>
      <c r="AC27" s="26"/>
      <c r="AD27" s="21"/>
      <c r="AE27" s="21"/>
      <c r="AF27" s="21"/>
      <c r="AG27" s="21"/>
      <c r="AH27" s="21"/>
      <c r="AI27" s="21"/>
      <c r="AJ27" s="21"/>
      <c r="AK27" s="21"/>
      <c r="AL27" s="21"/>
      <c r="AM27" s="21"/>
      <c r="AN27" s="21"/>
      <c r="AO27" s="21"/>
      <c r="AP27" s="21"/>
      <c r="AQ27" s="21"/>
    </row>
    <row r="28" spans="1:43">
      <c r="A28" s="45"/>
      <c r="B28" s="45"/>
      <c r="C28" s="45"/>
      <c r="D28" s="45"/>
      <c r="E28" s="45"/>
      <c r="F28" s="45"/>
      <c r="G28" s="45"/>
      <c r="H28" s="45"/>
      <c r="I28" s="45"/>
      <c r="J28" s="42"/>
      <c r="K28" s="42"/>
      <c r="L28" s="42"/>
      <c r="M28" s="5"/>
      <c r="N28" s="19"/>
      <c r="O28" s="5"/>
      <c r="P28" s="5"/>
      <c r="Q28" s="5"/>
      <c r="R28" s="5"/>
      <c r="S28" s="5"/>
      <c r="T28" s="5"/>
      <c r="U28" s="5"/>
      <c r="V28" s="5"/>
      <c r="W28" s="5"/>
      <c r="X28" s="5"/>
      <c r="Y28" s="27"/>
      <c r="Z28" s="27"/>
      <c r="AA28" s="26"/>
      <c r="AB28" s="26"/>
      <c r="AC28" s="26"/>
      <c r="AD28" s="21"/>
      <c r="AE28" s="21"/>
      <c r="AF28" s="21"/>
      <c r="AG28" s="21"/>
      <c r="AH28" s="21"/>
      <c r="AI28" s="21"/>
      <c r="AJ28" s="21"/>
      <c r="AK28" s="21"/>
      <c r="AL28" s="21"/>
      <c r="AM28" s="21"/>
      <c r="AN28" s="21"/>
      <c r="AO28" s="21"/>
      <c r="AP28" s="21"/>
      <c r="AQ28" s="21"/>
    </row>
    <row r="29" spans="1:43">
      <c r="A29" s="45"/>
      <c r="B29" s="45"/>
      <c r="C29" s="45"/>
      <c r="D29" s="45"/>
      <c r="E29" s="45"/>
      <c r="F29" s="45"/>
      <c r="G29" s="45"/>
      <c r="H29" s="45"/>
      <c r="I29" s="45"/>
      <c r="J29" s="42"/>
      <c r="K29" s="42"/>
      <c r="L29" s="42"/>
      <c r="M29" s="5"/>
      <c r="N29" s="19"/>
      <c r="O29" s="5"/>
      <c r="P29" s="5"/>
      <c r="Q29" s="5"/>
      <c r="R29" s="5"/>
      <c r="S29" s="5"/>
      <c r="T29" s="5"/>
      <c r="U29" s="5"/>
      <c r="V29" s="5"/>
      <c r="W29" s="5"/>
      <c r="X29" s="5"/>
      <c r="Y29" s="27"/>
      <c r="Z29" s="27"/>
      <c r="AA29" s="26"/>
      <c r="AB29" s="26"/>
      <c r="AC29" s="26"/>
      <c r="AD29" s="21"/>
      <c r="AE29" s="21"/>
      <c r="AF29" s="21"/>
      <c r="AG29" s="21"/>
      <c r="AH29" s="21"/>
      <c r="AI29" s="21"/>
      <c r="AJ29" s="21"/>
      <c r="AK29" s="21"/>
      <c r="AL29" s="21"/>
      <c r="AM29" s="21"/>
      <c r="AN29" s="21"/>
      <c r="AO29" s="21"/>
      <c r="AP29" s="21"/>
      <c r="AQ29" s="21"/>
    </row>
    <row r="30" spans="1:43">
      <c r="A30" s="46"/>
      <c r="B30" s="46"/>
      <c r="C30" s="46"/>
      <c r="D30" s="46"/>
      <c r="E30" s="46"/>
      <c r="F30" s="46"/>
      <c r="G30" s="46"/>
      <c r="H30" s="46"/>
      <c r="I30" s="46"/>
      <c r="J30" s="42"/>
      <c r="K30" s="42"/>
      <c r="L30" s="42"/>
      <c r="M30" s="5"/>
      <c r="N30" s="19"/>
      <c r="O30" s="5"/>
      <c r="P30" s="5"/>
      <c r="Q30" s="5"/>
      <c r="R30" s="5"/>
      <c r="S30" s="5"/>
      <c r="T30" s="5"/>
      <c r="U30" s="5"/>
      <c r="V30" s="5"/>
      <c r="W30" s="5"/>
      <c r="X30" s="5"/>
      <c r="Y30" s="27"/>
      <c r="Z30" s="27"/>
      <c r="AA30" s="26"/>
      <c r="AB30" s="26"/>
      <c r="AC30" s="26"/>
      <c r="AD30" s="21"/>
      <c r="AE30" s="21"/>
      <c r="AF30" s="21"/>
      <c r="AG30" s="21"/>
      <c r="AH30" s="21"/>
      <c r="AI30" s="21"/>
      <c r="AJ30" s="21"/>
      <c r="AK30" s="21"/>
      <c r="AL30" s="21"/>
      <c r="AM30" s="21"/>
      <c r="AN30" s="21"/>
      <c r="AO30" s="21"/>
      <c r="AP30" s="21"/>
      <c r="AQ30" s="21"/>
    </row>
    <row r="31" spans="1:43" ht="14">
      <c r="A31" s="47"/>
      <c r="B31" s="47"/>
      <c r="C31" s="47"/>
      <c r="D31" s="47"/>
      <c r="E31" s="47"/>
      <c r="F31" s="47"/>
      <c r="G31" s="47"/>
      <c r="H31" s="47"/>
      <c r="I31" s="47"/>
      <c r="J31" s="47"/>
      <c r="K31" s="47"/>
      <c r="L31" s="47"/>
      <c r="M31" s="47"/>
      <c r="N31" s="47"/>
      <c r="O31" s="47"/>
      <c r="P31" s="47"/>
      <c r="Q31" s="47"/>
      <c r="R31" s="5"/>
      <c r="S31" s="5"/>
      <c r="T31" s="5"/>
      <c r="U31" s="5"/>
      <c r="V31" s="5"/>
      <c r="W31" s="5"/>
      <c r="X31" s="5"/>
      <c r="Y31" s="27"/>
      <c r="Z31" s="27"/>
      <c r="AA31" s="26"/>
      <c r="AB31" s="26"/>
      <c r="AC31" s="26"/>
      <c r="AD31" s="21"/>
      <c r="AE31" s="21"/>
      <c r="AF31" s="21"/>
      <c r="AG31" s="21"/>
      <c r="AH31" s="21"/>
      <c r="AI31" s="21"/>
      <c r="AJ31" s="21"/>
      <c r="AK31" s="21"/>
      <c r="AL31" s="21"/>
      <c r="AM31" s="21"/>
      <c r="AN31" s="21"/>
      <c r="AO31" s="21"/>
    </row>
    <row r="32" spans="1:43" ht="14">
      <c r="A32" s="47"/>
      <c r="B32" s="47"/>
      <c r="C32" s="47"/>
      <c r="D32" s="47"/>
      <c r="E32" s="48"/>
      <c r="F32" s="47"/>
      <c r="G32" s="48"/>
      <c r="H32" s="48"/>
      <c r="I32" s="49"/>
      <c r="J32" s="47"/>
      <c r="K32" s="50"/>
      <c r="L32" s="50"/>
      <c r="M32" s="50"/>
      <c r="N32" s="50"/>
      <c r="O32" s="50"/>
      <c r="P32" s="50"/>
      <c r="Q32" s="51"/>
      <c r="R32" s="5"/>
      <c r="S32" s="5"/>
      <c r="T32" s="5"/>
      <c r="U32" s="5"/>
      <c r="V32" s="5"/>
      <c r="W32" s="5"/>
      <c r="X32" s="5"/>
      <c r="Y32" s="22"/>
      <c r="Z32" s="22"/>
      <c r="AA32" s="21"/>
      <c r="AB32" s="21"/>
      <c r="AC32" s="21"/>
      <c r="AD32" s="21"/>
      <c r="AE32" s="21"/>
      <c r="AF32" s="21"/>
      <c r="AG32" s="21"/>
      <c r="AH32" s="21"/>
      <c r="AI32" s="21"/>
      <c r="AJ32" s="21"/>
      <c r="AK32" s="21"/>
      <c r="AL32" s="21"/>
      <c r="AM32" s="21"/>
      <c r="AN32" s="21"/>
      <c r="AO32" s="21"/>
    </row>
    <row r="33" spans="1:41" ht="14">
      <c r="A33" s="47"/>
      <c r="B33" s="47"/>
      <c r="C33" s="47"/>
      <c r="D33" s="47"/>
      <c r="E33" s="47"/>
      <c r="F33" s="47"/>
      <c r="G33" s="47"/>
      <c r="H33" s="47"/>
      <c r="I33" s="47"/>
      <c r="J33" s="47"/>
      <c r="K33" s="52"/>
      <c r="L33" s="52"/>
      <c r="M33" s="52"/>
      <c r="N33" s="52"/>
      <c r="O33" s="52"/>
      <c r="P33" s="52"/>
      <c r="Q33" s="47"/>
      <c r="R33" s="5"/>
      <c r="S33" s="5"/>
      <c r="T33" s="5"/>
      <c r="U33" s="5"/>
      <c r="V33" s="5"/>
      <c r="W33" s="5"/>
      <c r="X33" s="5"/>
      <c r="Y33" s="22"/>
      <c r="Z33" s="22"/>
      <c r="AA33" s="21"/>
      <c r="AB33" s="21"/>
      <c r="AC33" s="21"/>
      <c r="AD33" s="21"/>
      <c r="AE33" s="21"/>
      <c r="AF33" s="21"/>
      <c r="AG33" s="21"/>
      <c r="AH33" s="21"/>
      <c r="AI33" s="21"/>
      <c r="AJ33" s="21"/>
      <c r="AK33" s="21"/>
      <c r="AL33" s="21"/>
      <c r="AM33" s="21"/>
      <c r="AN33" s="21"/>
      <c r="AO33" s="21"/>
    </row>
    <row r="34" spans="1:41" ht="14">
      <c r="A34" s="47"/>
      <c r="B34" s="47"/>
      <c r="C34" s="47"/>
      <c r="D34" s="47"/>
      <c r="E34" s="47"/>
      <c r="F34" s="47"/>
      <c r="G34" s="47"/>
      <c r="H34" s="47"/>
      <c r="I34" s="47"/>
      <c r="J34" s="47"/>
      <c r="K34" s="50"/>
      <c r="L34" s="50"/>
      <c r="M34" s="50"/>
      <c r="N34" s="50"/>
      <c r="O34" s="50"/>
      <c r="P34" s="47"/>
      <c r="Q34" s="47"/>
      <c r="R34" s="5"/>
      <c r="S34" s="5"/>
      <c r="T34" s="5"/>
      <c r="U34" s="5"/>
      <c r="V34" s="5"/>
      <c r="W34" s="5"/>
      <c r="X34" s="5"/>
      <c r="Y34" s="22"/>
      <c r="Z34" s="22"/>
      <c r="AA34" s="21"/>
      <c r="AB34" s="21"/>
      <c r="AC34" s="21"/>
      <c r="AD34" s="21"/>
      <c r="AE34" s="21"/>
      <c r="AF34" s="21"/>
      <c r="AG34" s="21"/>
      <c r="AH34" s="21"/>
      <c r="AI34" s="21"/>
      <c r="AJ34" s="21"/>
      <c r="AK34" s="21"/>
      <c r="AL34" s="21"/>
      <c r="AM34" s="21"/>
      <c r="AN34" s="21"/>
      <c r="AO34" s="21"/>
    </row>
    <row r="35" spans="1:41" ht="15">
      <c r="A35" s="47"/>
      <c r="B35" s="47"/>
      <c r="C35" s="47"/>
      <c r="D35" s="47"/>
      <c r="E35" s="47"/>
      <c r="F35" s="47"/>
      <c r="G35" s="47"/>
      <c r="H35" s="47"/>
      <c r="I35" s="47"/>
      <c r="J35" s="47"/>
      <c r="K35" s="52"/>
      <c r="L35" s="52"/>
      <c r="M35" s="52"/>
      <c r="N35" s="52"/>
      <c r="O35" s="52"/>
      <c r="P35" s="47"/>
      <c r="Q35" s="47"/>
      <c r="R35" s="12"/>
      <c r="S35" s="14"/>
      <c r="T35" s="14"/>
      <c r="U35" s="12"/>
      <c r="V35" s="12"/>
      <c r="W35" s="12"/>
      <c r="X35" s="12"/>
      <c r="Y35" s="7"/>
      <c r="Z35" s="7"/>
    </row>
    <row r="36" spans="1:41">
      <c r="A36" s="42"/>
      <c r="B36" s="42"/>
      <c r="C36" s="42"/>
      <c r="D36" s="42"/>
      <c r="E36" s="42"/>
      <c r="F36" s="42"/>
      <c r="G36" s="42"/>
      <c r="H36" s="42"/>
      <c r="I36" s="42"/>
      <c r="J36" s="46"/>
      <c r="K36" s="42"/>
      <c r="L36" s="42"/>
      <c r="M36" s="5"/>
      <c r="N36" s="20"/>
      <c r="O36" s="5"/>
      <c r="P36" s="5"/>
      <c r="Q36" s="5"/>
      <c r="R36" s="5"/>
      <c r="S36" s="17"/>
      <c r="T36" s="17"/>
      <c r="U36" s="4"/>
      <c r="V36" s="4"/>
      <c r="W36" s="4"/>
      <c r="X36" s="4"/>
    </row>
    <row r="37" spans="1:41">
      <c r="C37"/>
      <c r="D37"/>
      <c r="M37" s="5"/>
      <c r="N37" s="20"/>
      <c r="O37" s="5"/>
      <c r="P37" s="5"/>
      <c r="Q37" s="5"/>
      <c r="R37" s="5"/>
      <c r="S37" s="17"/>
      <c r="T37" s="17"/>
      <c r="U37" s="4"/>
      <c r="V37" s="4"/>
      <c r="W37" s="4"/>
      <c r="X37" s="4"/>
    </row>
    <row r="38" spans="1:41">
      <c r="C38"/>
      <c r="D38"/>
      <c r="M38" s="5"/>
      <c r="N38" s="19"/>
      <c r="O38" s="5"/>
      <c r="P38" s="5"/>
      <c r="Q38" s="5"/>
      <c r="R38" s="5"/>
      <c r="S38" s="17"/>
      <c r="T38" s="17"/>
      <c r="U38" s="4"/>
      <c r="V38" s="4"/>
      <c r="W38" s="4"/>
      <c r="X38" s="4"/>
    </row>
    <row r="39" spans="1:41">
      <c r="C39"/>
      <c r="D39"/>
      <c r="M39" s="5"/>
      <c r="N39" s="19"/>
      <c r="O39" s="5"/>
      <c r="P39" s="5"/>
      <c r="Q39" s="5"/>
      <c r="R39" s="5"/>
      <c r="S39" s="17"/>
      <c r="T39" s="17"/>
      <c r="U39" s="4"/>
      <c r="V39" s="4"/>
      <c r="W39" s="4"/>
      <c r="X39" s="4"/>
    </row>
    <row r="40" spans="1:41">
      <c r="C40"/>
      <c r="D40"/>
      <c r="M40" s="5"/>
      <c r="N40" s="19"/>
      <c r="O40" s="5"/>
      <c r="P40" s="5"/>
      <c r="Q40" s="5"/>
      <c r="R40" s="5"/>
      <c r="S40" s="17"/>
      <c r="T40" s="15"/>
      <c r="U40" s="4"/>
      <c r="V40" s="4"/>
      <c r="W40" s="4"/>
      <c r="X40" s="4"/>
    </row>
    <row r="41" spans="1:41">
      <c r="C41"/>
      <c r="D41"/>
      <c r="M41" s="5"/>
      <c r="N41" s="19"/>
      <c r="O41" s="5"/>
      <c r="P41" s="5"/>
      <c r="Q41" s="5"/>
      <c r="R41" s="5"/>
      <c r="S41" s="17"/>
      <c r="T41" s="17"/>
      <c r="U41" s="4"/>
      <c r="V41" s="4"/>
      <c r="W41" s="4"/>
      <c r="X41" s="4"/>
    </row>
    <row r="42" spans="1:41">
      <c r="C42"/>
      <c r="D42"/>
      <c r="M42" s="5"/>
      <c r="N42" s="18"/>
      <c r="O42" s="5"/>
      <c r="P42" s="5"/>
      <c r="Q42" s="5"/>
      <c r="R42" s="5"/>
      <c r="S42" s="17"/>
      <c r="T42" s="17"/>
      <c r="U42" s="4"/>
      <c r="V42" s="4"/>
      <c r="W42" s="4"/>
      <c r="X42" s="4"/>
    </row>
    <row r="43" spans="1:41">
      <c r="C43"/>
      <c r="D43"/>
      <c r="M43" s="5"/>
      <c r="N43" s="10"/>
      <c r="O43" s="5"/>
      <c r="P43" s="5"/>
      <c r="Q43" s="5"/>
      <c r="R43" s="5"/>
      <c r="S43" s="15"/>
      <c r="T43" s="15"/>
      <c r="U43" s="4"/>
      <c r="V43" s="4"/>
      <c r="W43" s="4"/>
      <c r="X43" s="4"/>
    </row>
    <row r="44" spans="1:41">
      <c r="C44"/>
      <c r="D44"/>
      <c r="M44" s="5"/>
      <c r="N44" s="10"/>
      <c r="O44" s="16"/>
      <c r="P44" s="5"/>
      <c r="Q44" s="5"/>
      <c r="R44" s="5"/>
      <c r="S44" s="15"/>
      <c r="T44" s="15"/>
      <c r="U44" s="4"/>
      <c r="V44" s="4"/>
      <c r="W44" s="4"/>
      <c r="X44" s="4"/>
    </row>
    <row r="45" spans="1:41">
      <c r="C45"/>
      <c r="D45"/>
      <c r="M45" s="5"/>
      <c r="N45" s="10"/>
      <c r="O45" s="5"/>
      <c r="P45" s="5"/>
      <c r="Q45" s="5"/>
      <c r="R45" s="5"/>
      <c r="S45" s="15"/>
      <c r="T45" s="15"/>
      <c r="U45" s="4"/>
      <c r="V45" s="4"/>
      <c r="W45" s="4"/>
      <c r="X45" s="4"/>
    </row>
    <row r="46" spans="1:41" ht="15">
      <c r="C46"/>
      <c r="D46"/>
      <c r="M46" s="12"/>
      <c r="N46" s="12"/>
      <c r="O46" s="12"/>
      <c r="P46" s="12"/>
      <c r="Q46" s="12"/>
      <c r="R46" s="12"/>
      <c r="S46" s="11"/>
      <c r="T46" s="11"/>
      <c r="U46" s="11"/>
      <c r="V46" s="11"/>
      <c r="W46" s="11"/>
      <c r="X46" s="11"/>
    </row>
    <row r="47" spans="1:41">
      <c r="C47"/>
      <c r="D47"/>
      <c r="M47" s="5"/>
      <c r="N47" s="5"/>
      <c r="O47" s="5"/>
      <c r="P47" s="5"/>
      <c r="Q47" s="5"/>
      <c r="R47" s="5"/>
      <c r="S47" s="4"/>
      <c r="T47" s="4"/>
      <c r="U47" s="4"/>
      <c r="V47" s="4"/>
      <c r="W47" s="4"/>
      <c r="X47" s="4"/>
    </row>
    <row r="48" spans="1:41">
      <c r="C48"/>
      <c r="D48"/>
      <c r="M48" s="5"/>
      <c r="N48" s="5"/>
      <c r="O48" s="5"/>
      <c r="P48" s="5"/>
      <c r="Q48" s="5"/>
      <c r="R48" s="5"/>
      <c r="S48" s="4"/>
      <c r="T48" s="4"/>
      <c r="U48" s="4"/>
      <c r="V48" s="4"/>
      <c r="W48" s="4"/>
      <c r="X48" s="4"/>
    </row>
    <row r="49" spans="1:24">
      <c r="C49"/>
      <c r="D49"/>
      <c r="M49" s="5"/>
      <c r="N49" s="5"/>
      <c r="O49" s="5"/>
      <c r="P49" s="5"/>
      <c r="Q49" s="5"/>
      <c r="R49" s="5"/>
      <c r="S49" s="4"/>
      <c r="T49" s="4"/>
      <c r="U49" s="4"/>
      <c r="V49" s="4"/>
      <c r="W49" s="4"/>
      <c r="X49" s="4"/>
    </row>
    <row r="50" spans="1:24">
      <c r="C50"/>
      <c r="D50"/>
      <c r="M50" s="5"/>
      <c r="N50" s="5"/>
      <c r="O50" s="5"/>
      <c r="P50" s="5"/>
      <c r="Q50" s="5"/>
      <c r="R50" s="5"/>
      <c r="S50" s="4"/>
      <c r="T50" s="4"/>
      <c r="U50" s="4"/>
      <c r="V50" s="4"/>
      <c r="W50" s="4"/>
      <c r="X50" s="4"/>
    </row>
    <row r="51" spans="1:24">
      <c r="C51"/>
      <c r="D51"/>
      <c r="M51" s="5"/>
      <c r="N51" s="5"/>
      <c r="O51" s="5"/>
      <c r="P51" s="5"/>
      <c r="Q51" s="5"/>
      <c r="R51" s="5"/>
      <c r="S51" s="4"/>
      <c r="T51" s="4"/>
      <c r="U51" s="4"/>
      <c r="V51" s="4"/>
      <c r="W51" s="4"/>
      <c r="X51" s="4"/>
    </row>
    <row r="52" spans="1:24">
      <c r="C52"/>
      <c r="D52"/>
      <c r="M52" s="5"/>
      <c r="N52" s="5"/>
      <c r="O52" s="5"/>
      <c r="P52" s="5"/>
      <c r="Q52" s="5"/>
      <c r="R52" s="5"/>
      <c r="S52" s="4"/>
      <c r="T52" s="4"/>
      <c r="U52" s="4"/>
      <c r="V52" s="4"/>
      <c r="W52" s="4"/>
      <c r="X52" s="4"/>
    </row>
    <row r="53" spans="1:24">
      <c r="C53"/>
      <c r="D53"/>
      <c r="M53" s="5"/>
      <c r="N53" s="5"/>
      <c r="O53" s="5"/>
      <c r="P53" s="5"/>
      <c r="Q53" s="5"/>
      <c r="R53" s="5"/>
      <c r="S53" s="4"/>
      <c r="T53" s="4"/>
      <c r="U53" s="4"/>
      <c r="V53" s="4"/>
      <c r="W53" s="4"/>
      <c r="X53" s="4"/>
    </row>
    <row r="54" spans="1:24">
      <c r="C54"/>
      <c r="D54"/>
      <c r="M54" s="5"/>
      <c r="N54" s="5"/>
      <c r="O54" s="5"/>
      <c r="P54" s="5"/>
      <c r="Q54" s="5"/>
      <c r="R54" s="5"/>
      <c r="S54" s="4"/>
      <c r="T54" s="4"/>
      <c r="U54" s="4"/>
      <c r="V54" s="4"/>
      <c r="W54" s="4"/>
      <c r="X54" s="4"/>
    </row>
    <row r="55" spans="1:24">
      <c r="C55"/>
      <c r="D55"/>
      <c r="M55" s="5"/>
      <c r="N55" s="5"/>
      <c r="O55" s="5"/>
      <c r="P55" s="5"/>
      <c r="Q55" s="5"/>
      <c r="R55" s="5"/>
      <c r="S55" s="4"/>
      <c r="T55" s="4"/>
      <c r="U55" s="4"/>
      <c r="V55" s="4"/>
      <c r="W55" s="4"/>
      <c r="X55" s="4"/>
    </row>
    <row r="56" spans="1:24">
      <c r="C56"/>
      <c r="D56"/>
      <c r="M56" s="5"/>
      <c r="N56" s="5"/>
      <c r="O56" s="5"/>
      <c r="P56" s="5"/>
      <c r="Q56" s="5"/>
      <c r="R56" s="5"/>
      <c r="S56" s="4"/>
      <c r="T56" s="4"/>
      <c r="U56" s="4"/>
      <c r="V56" s="4"/>
      <c r="W56" s="4"/>
      <c r="X56" s="4"/>
    </row>
    <row r="57" spans="1:24" ht="15">
      <c r="C57"/>
      <c r="D57"/>
      <c r="M57" s="12"/>
      <c r="N57" s="12"/>
      <c r="O57" s="12"/>
      <c r="P57" s="12"/>
      <c r="Q57" s="12"/>
      <c r="R57" s="12"/>
      <c r="S57" s="11"/>
      <c r="T57" s="11"/>
      <c r="U57" s="11"/>
      <c r="V57" s="11"/>
      <c r="W57" s="11"/>
      <c r="X57" s="11"/>
    </row>
    <row r="58" spans="1:24">
      <c r="C58"/>
      <c r="D58"/>
      <c r="M58" s="5"/>
      <c r="N58" s="5"/>
      <c r="O58" s="5"/>
      <c r="P58" s="5"/>
      <c r="Q58" s="5"/>
      <c r="R58" s="5"/>
      <c r="S58" s="4"/>
      <c r="T58" s="4"/>
      <c r="U58" s="4"/>
      <c r="V58" s="4"/>
      <c r="W58" s="4"/>
      <c r="X58" s="4"/>
    </row>
    <row r="59" spans="1:24">
      <c r="C59"/>
      <c r="D59"/>
      <c r="M59" s="5"/>
      <c r="N59" s="5"/>
      <c r="O59" s="5"/>
      <c r="P59" s="5"/>
      <c r="Q59" s="5"/>
      <c r="R59" s="5"/>
      <c r="S59" s="4"/>
      <c r="T59" s="4"/>
      <c r="U59" s="4"/>
      <c r="V59" s="4"/>
      <c r="W59" s="4"/>
      <c r="X59" s="4"/>
    </row>
    <row r="60" spans="1:24">
      <c r="C60"/>
      <c r="D60"/>
      <c r="M60" s="5"/>
      <c r="N60" s="5"/>
      <c r="O60" s="5"/>
      <c r="P60" s="5"/>
      <c r="Q60" s="5"/>
      <c r="R60" s="5"/>
      <c r="S60" s="4"/>
      <c r="T60" s="4"/>
      <c r="U60" s="4"/>
      <c r="V60" s="4"/>
      <c r="W60" s="4"/>
      <c r="X60" s="4"/>
    </row>
    <row r="61" spans="1:24">
      <c r="C61"/>
      <c r="D61"/>
      <c r="M61" s="5"/>
      <c r="N61" s="5"/>
      <c r="O61" s="5"/>
      <c r="P61" s="5"/>
      <c r="Q61" s="5"/>
      <c r="R61" s="5"/>
      <c r="S61" s="4"/>
      <c r="T61" s="4"/>
      <c r="U61" s="4"/>
      <c r="V61" s="4"/>
      <c r="W61" s="4"/>
      <c r="X61" s="4"/>
    </row>
    <row r="62" spans="1:24">
      <c r="C62"/>
      <c r="D62"/>
      <c r="K62" s="5"/>
      <c r="L62" s="5"/>
      <c r="M62" s="5"/>
      <c r="N62" s="5"/>
      <c r="O62" s="5"/>
      <c r="P62" s="5"/>
      <c r="Q62" s="5"/>
      <c r="R62" s="5"/>
      <c r="S62" s="4"/>
      <c r="T62" s="4"/>
      <c r="U62" s="4"/>
      <c r="V62" s="4"/>
      <c r="W62" s="4"/>
      <c r="X62" s="4"/>
    </row>
    <row r="63" spans="1:24">
      <c r="A63" s="9"/>
      <c r="B63" s="9"/>
      <c r="C63" s="5"/>
      <c r="D63" s="10"/>
      <c r="E63" s="5"/>
      <c r="F63" s="5"/>
      <c r="G63" s="5"/>
      <c r="H63" s="5"/>
      <c r="I63" s="5"/>
      <c r="J63" s="5"/>
      <c r="K63" s="5"/>
      <c r="L63" s="5"/>
      <c r="M63" s="5"/>
      <c r="N63" s="5"/>
      <c r="O63" s="5"/>
      <c r="P63" s="5"/>
      <c r="Q63" s="5"/>
      <c r="R63" s="5"/>
      <c r="S63" s="4"/>
      <c r="T63" s="4"/>
      <c r="U63" s="4"/>
      <c r="V63" s="4"/>
      <c r="W63" s="4"/>
      <c r="X63" s="4"/>
    </row>
    <row r="64" spans="1:24">
      <c r="A64" s="9"/>
      <c r="B64" s="9"/>
      <c r="C64" s="5"/>
      <c r="D64" s="10"/>
      <c r="E64" s="5"/>
      <c r="F64" s="5"/>
      <c r="G64" s="5"/>
      <c r="H64" s="5"/>
      <c r="I64" s="5"/>
      <c r="J64" s="5"/>
      <c r="K64" s="5"/>
      <c r="L64" s="5"/>
      <c r="M64" s="5"/>
      <c r="N64" s="5"/>
      <c r="O64" s="5"/>
      <c r="P64" s="5"/>
      <c r="Q64" s="5"/>
      <c r="R64" s="5"/>
      <c r="S64" s="4"/>
      <c r="T64" s="4"/>
      <c r="U64" s="4"/>
      <c r="V64" s="4"/>
      <c r="W64" s="4"/>
      <c r="X64" s="4"/>
    </row>
    <row r="65" spans="1:24">
      <c r="A65" s="7"/>
      <c r="B65" s="9"/>
      <c r="C65" s="5"/>
      <c r="D65" s="10"/>
      <c r="E65" s="5"/>
      <c r="F65" s="5"/>
      <c r="G65" s="5"/>
      <c r="H65" s="5"/>
      <c r="I65" s="5"/>
      <c r="J65" s="5"/>
      <c r="K65" s="5"/>
      <c r="L65" s="5"/>
      <c r="M65" s="5"/>
      <c r="N65" s="5"/>
      <c r="O65" s="5"/>
      <c r="P65" s="5"/>
      <c r="Q65" s="5"/>
      <c r="R65" s="5"/>
      <c r="S65" s="4"/>
      <c r="T65" s="4"/>
      <c r="U65" s="4"/>
      <c r="V65" s="4"/>
      <c r="W65" s="4"/>
      <c r="X65" s="4"/>
    </row>
    <row r="66" spans="1:24">
      <c r="A66" s="9"/>
      <c r="B66" s="9"/>
      <c r="C66" s="5"/>
      <c r="D66" s="8"/>
      <c r="E66" s="5"/>
      <c r="F66" s="5"/>
      <c r="G66" s="5"/>
      <c r="H66" s="5"/>
      <c r="I66" s="5"/>
      <c r="J66" s="5"/>
      <c r="K66" s="5"/>
      <c r="L66" s="5"/>
      <c r="M66" s="5"/>
      <c r="N66" s="5"/>
      <c r="O66" s="5"/>
      <c r="P66" s="5"/>
      <c r="Q66" s="5"/>
      <c r="R66" s="5"/>
      <c r="S66" s="4"/>
      <c r="T66" s="4"/>
      <c r="U66" s="4"/>
      <c r="V66" s="4"/>
      <c r="W66" s="4"/>
      <c r="X66" s="4"/>
    </row>
    <row r="67" spans="1:24">
      <c r="A67" s="7"/>
      <c r="B67" s="7"/>
      <c r="C67" s="5"/>
      <c r="D67" s="6"/>
      <c r="E67" s="5"/>
      <c r="F67" s="5"/>
      <c r="G67" s="5"/>
      <c r="H67" s="5"/>
      <c r="I67" s="5"/>
      <c r="J67" s="5"/>
      <c r="K67" s="5"/>
      <c r="L67" s="5"/>
      <c r="M67" s="5"/>
      <c r="N67" s="5"/>
      <c r="O67" s="5"/>
      <c r="P67" s="5"/>
      <c r="Q67" s="5"/>
      <c r="R67" s="5"/>
      <c r="S67" s="4"/>
      <c r="T67" s="4"/>
      <c r="U67" s="4"/>
      <c r="V67" s="4"/>
      <c r="W67" s="4"/>
      <c r="X67" s="4"/>
    </row>
  </sheetData>
  <dataConsolidate leftLabels="1"/>
  <mergeCells count="11">
    <mergeCell ref="A9:E9"/>
    <mergeCell ref="A12:H12"/>
    <mergeCell ref="A15:H15"/>
    <mergeCell ref="A18:B18"/>
    <mergeCell ref="C18:D18"/>
    <mergeCell ref="E18:H18"/>
    <mergeCell ref="A23:H23"/>
    <mergeCell ref="F19:G20"/>
    <mergeCell ref="G14:H14"/>
    <mergeCell ref="G13:H13"/>
    <mergeCell ref="A10:E11"/>
  </mergeCells>
  <phoneticPr fontId="2" type="noConversion"/>
  <dataValidations count="1">
    <dataValidation type="list" allowBlank="1" showInputMessage="1" showErrorMessage="1" sqref="AL17">
      <formula1>$AL$2:$AL$32</formula1>
    </dataValidation>
  </dataValidations>
  <pageMargins left="0.75" right="0.75" top="1" bottom="1.33" header="0.5" footer="0.5"/>
  <pageSetup orientation="landscape" horizontalDpi="4294967292" verticalDpi="4294967292"/>
  <headerFooter>
    <oddHeader>&amp;C&amp;"CGF Locust Resistance,Regular"&amp;16Fat-Free Mass Index and Muscular Potential Calculator</oddHeader>
    <oddFooter>&amp;C&amp;G</oddFooter>
  </headerFooter>
  <rowBreaks count="1" manualBreakCount="1">
    <brk id="38" max="16383" man="1"/>
  </rowBreaks>
  <colBreaks count="1" manualBreakCount="1">
    <brk id="10" max="1048575" man="1"/>
  </colBreaks>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Macro Generator</vt:lpstr>
      <vt:lpstr>FFMI Calc</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Brewster</dc:creator>
  <cp:lastModifiedBy>Ben Brewster</cp:lastModifiedBy>
  <cp:lastPrinted>2014-12-19T02:03:07Z</cp:lastPrinted>
  <dcterms:created xsi:type="dcterms:W3CDTF">2014-12-19T01:28:19Z</dcterms:created>
  <dcterms:modified xsi:type="dcterms:W3CDTF">2015-06-18T00:05:55Z</dcterms:modified>
</cp:coreProperties>
</file>